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eam4\Desktop\PSD2 Izvještaj\2025_05\"/>
    </mc:Choice>
  </mc:AlternateContent>
  <xr:revisionPtr revIDLastSave="0" documentId="13_ncr:1_{E65B010A-8093-4E09-9730-27B16D6FC4BC}" xr6:coauthVersionLast="47" xr6:coauthVersionMax="47" xr10:uidLastSave="{00000000-0000-0000-0000-000000000000}"/>
  <bookViews>
    <workbookView xWindow="-110" yWindow="-110" windowWidth="19420" windowHeight="10300" tabRatio="830" firstSheet="2" activeTab="4" xr2:uid="{00000000-000D-0000-FFFF-FFFF00000000}"/>
  </bookViews>
  <sheets>
    <sheet name="Uvod" sheetId="16" r:id="rId1"/>
    <sheet name="Ciljana razina usluge" sheetId="14" r:id="rId2"/>
    <sheet name="Sažetak izvještaja" sheetId="22" r:id="rId3"/>
    <sheet name="Izvjestaj1" sheetId="17" r:id="rId4"/>
    <sheet name="Izvjestaj_PSU1" sheetId="20" r:id="rId5"/>
    <sheet name="Izvjestaj_PSU2" sheetId="21" r:id="rId6"/>
    <sheet name="Podaci" sheetId="15" r:id="rId7"/>
    <sheet name="Podaci_Vrijeme_Prekida" sheetId="18" r:id="rId8"/>
    <sheet name="Val" sheetId="4" r:id="rId9"/>
  </sheets>
  <definedNames>
    <definedName name="_xlnm._FilterDatabase" localSheetId="6" hidden="1">Podaci!$E$1:$E$524</definedName>
    <definedName name="Broj_API_poziva">Podaci!$H$9:$H$474</definedName>
    <definedName name="Broj_gresaka">Podaci!$I$9:$I$474</definedName>
    <definedName name="Datum" comment="Datumi u sheetu Podaci; Podloga za izračun učinkovitosti">Podaci!$A$9:$A$476</definedName>
    <definedName name="Datum_Vrijeme_Prekida">Podaci_Vrijeme_Prekida!$A$9:$A$99</definedName>
    <definedName name="Izracun">Podaci!$F$9:$F$474</definedName>
    <definedName name="Izracun_Bez_Bulk">Podaci!#REF!</definedName>
    <definedName name="Odziv">Podaci!$G$9:$G$474</definedName>
    <definedName name="_xlnm.Print_Area" localSheetId="0">Uvod!$A:$N</definedName>
    <definedName name="Servis">Podaci!$E$9:$E$474</definedName>
    <definedName name="Verzija">Podaci!$D$9:$D$474</definedName>
    <definedName name="Vrijeme_Prekida">Podaci_Vrijeme_Prekida!$B$9:$B$99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2" l="1"/>
  <c r="C36" i="22"/>
  <c r="B36" i="22"/>
  <c r="B24" i="22"/>
  <c r="B6" i="22"/>
  <c r="B5" i="22"/>
  <c r="A846" i="15"/>
  <c r="A847" i="15"/>
  <c r="A848" i="15"/>
  <c r="A849" i="15"/>
  <c r="A850" i="15"/>
  <c r="A851" i="15"/>
  <c r="A852" i="15"/>
  <c r="A853" i="15"/>
  <c r="A845" i="15"/>
  <c r="A837" i="15"/>
  <c r="A838" i="15"/>
  <c r="A839" i="15"/>
  <c r="A840" i="15"/>
  <c r="A841" i="15"/>
  <c r="A842" i="15"/>
  <c r="A843" i="15"/>
  <c r="A844" i="15"/>
  <c r="A836" i="15"/>
  <c r="A828" i="15"/>
  <c r="A829" i="15"/>
  <c r="A830" i="15"/>
  <c r="A831" i="15"/>
  <c r="A832" i="15"/>
  <c r="A833" i="15"/>
  <c r="A834" i="15"/>
  <c r="A835" i="15"/>
  <c r="A827" i="15"/>
  <c r="A821" i="15"/>
  <c r="A822" i="15"/>
  <c r="A823" i="15"/>
  <c r="A824" i="15"/>
  <c r="A825" i="15"/>
  <c r="A826" i="15"/>
  <c r="A820" i="15"/>
  <c r="A812" i="15"/>
  <c r="A813" i="15"/>
  <c r="A814" i="15"/>
  <c r="A815" i="15"/>
  <c r="A816" i="15"/>
  <c r="A817" i="15"/>
  <c r="A818" i="15"/>
  <c r="A819" i="15"/>
  <c r="A811" i="15"/>
  <c r="A803" i="15"/>
  <c r="A804" i="15"/>
  <c r="A805" i="15"/>
  <c r="A806" i="15"/>
  <c r="A807" i="15"/>
  <c r="A808" i="15"/>
  <c r="A809" i="15"/>
  <c r="A810" i="15"/>
  <c r="A802" i="15"/>
  <c r="A794" i="15"/>
  <c r="A795" i="15"/>
  <c r="A796" i="15"/>
  <c r="A797" i="15"/>
  <c r="A798" i="15"/>
  <c r="A799" i="15"/>
  <c r="A800" i="15"/>
  <c r="A801" i="15"/>
  <c r="A793" i="15"/>
  <c r="A785" i="15"/>
  <c r="A786" i="15"/>
  <c r="A787" i="15"/>
  <c r="A788" i="15"/>
  <c r="A789" i="15"/>
  <c r="A790" i="15"/>
  <c r="A791" i="15"/>
  <c r="A792" i="15"/>
  <c r="A784" i="15"/>
  <c r="A775" i="15"/>
  <c r="A776" i="15"/>
  <c r="A777" i="15"/>
  <c r="A778" i="15"/>
  <c r="A779" i="15"/>
  <c r="A780" i="15"/>
  <c r="A781" i="15"/>
  <c r="A782" i="15"/>
  <c r="A783" i="15"/>
  <c r="A774" i="15"/>
  <c r="A765" i="15"/>
  <c r="A766" i="15"/>
  <c r="A767" i="15"/>
  <c r="A768" i="15"/>
  <c r="A769" i="15"/>
  <c r="A770" i="15"/>
  <c r="A771" i="15"/>
  <c r="A772" i="15"/>
  <c r="A773" i="15"/>
  <c r="A764" i="15"/>
  <c r="A755" i="15"/>
  <c r="A756" i="15"/>
  <c r="A757" i="15"/>
  <c r="A758" i="15"/>
  <c r="A759" i="15"/>
  <c r="A760" i="15"/>
  <c r="A761" i="15"/>
  <c r="A762" i="15"/>
  <c r="A763" i="15"/>
  <c r="A754" i="15"/>
  <c r="A745" i="15"/>
  <c r="A746" i="15"/>
  <c r="A747" i="15"/>
  <c r="A748" i="15"/>
  <c r="A749" i="15"/>
  <c r="A750" i="15"/>
  <c r="A751" i="15"/>
  <c r="A752" i="15"/>
  <c r="A753" i="15"/>
  <c r="A744" i="15"/>
  <c r="A736" i="15"/>
  <c r="A737" i="15"/>
  <c r="A738" i="15"/>
  <c r="A739" i="15"/>
  <c r="A740" i="15"/>
  <c r="A741" i="15"/>
  <c r="A742" i="15"/>
  <c r="A743" i="15"/>
  <c r="A735" i="15"/>
  <c r="A727" i="15"/>
  <c r="A728" i="15"/>
  <c r="A729" i="15"/>
  <c r="A730" i="15"/>
  <c r="A731" i="15"/>
  <c r="A732" i="15"/>
  <c r="A733" i="15"/>
  <c r="A734" i="15"/>
  <c r="A726" i="15"/>
  <c r="A718" i="15"/>
  <c r="A719" i="15"/>
  <c r="A720" i="15"/>
  <c r="A721" i="15"/>
  <c r="A722" i="15"/>
  <c r="A723" i="15"/>
  <c r="A724" i="15"/>
  <c r="A725" i="15"/>
  <c r="A717" i="15"/>
  <c r="A709" i="15"/>
  <c r="A710" i="15"/>
  <c r="A711" i="15"/>
  <c r="A712" i="15"/>
  <c r="A713" i="15"/>
  <c r="A714" i="15"/>
  <c r="A715" i="15"/>
  <c r="A716" i="15"/>
  <c r="A708" i="15"/>
  <c r="A700" i="15"/>
  <c r="A701" i="15"/>
  <c r="A702" i="15"/>
  <c r="A703" i="15"/>
  <c r="A704" i="15"/>
  <c r="A705" i="15"/>
  <c r="A706" i="15"/>
  <c r="A707" i="15"/>
  <c r="A699" i="15"/>
  <c r="A690" i="15"/>
  <c r="A691" i="15"/>
  <c r="A692" i="15"/>
  <c r="A693" i="15"/>
  <c r="A694" i="15"/>
  <c r="A695" i="15"/>
  <c r="A696" i="15"/>
  <c r="A697" i="15"/>
  <c r="A698" i="15"/>
  <c r="A689" i="15"/>
  <c r="A680" i="15"/>
  <c r="A681" i="15"/>
  <c r="A682" i="15"/>
  <c r="A683" i="15"/>
  <c r="A684" i="15"/>
  <c r="A685" i="15"/>
  <c r="A686" i="15"/>
  <c r="A687" i="15"/>
  <c r="A688" i="15"/>
  <c r="A679" i="15"/>
  <c r="A671" i="15"/>
  <c r="A672" i="15"/>
  <c r="A673" i="15"/>
  <c r="A674" i="15"/>
  <c r="A675" i="15"/>
  <c r="A676" i="15"/>
  <c r="A677" i="15"/>
  <c r="A678" i="15"/>
  <c r="A670" i="15"/>
  <c r="A662" i="15"/>
  <c r="A663" i="15"/>
  <c r="A664" i="15"/>
  <c r="A665" i="15"/>
  <c r="A666" i="15"/>
  <c r="A667" i="15"/>
  <c r="A668" i="15"/>
  <c r="A669" i="15"/>
  <c r="A661" i="15"/>
  <c r="A652" i="15"/>
  <c r="A653" i="15"/>
  <c r="A654" i="15"/>
  <c r="A655" i="15"/>
  <c r="A656" i="15"/>
  <c r="A657" i="15"/>
  <c r="A658" i="15"/>
  <c r="A659" i="15"/>
  <c r="A660" i="15"/>
  <c r="A651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34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21" i="15"/>
  <c r="A612" i="15"/>
  <c r="A613" i="15"/>
  <c r="A614" i="15"/>
  <c r="A615" i="15"/>
  <c r="A616" i="15"/>
  <c r="A617" i="15"/>
  <c r="A618" i="15"/>
  <c r="A619" i="15"/>
  <c r="A620" i="15"/>
  <c r="A611" i="15"/>
  <c r="A603" i="15"/>
  <c r="A604" i="15"/>
  <c r="A605" i="15"/>
  <c r="A606" i="15"/>
  <c r="A607" i="15"/>
  <c r="A608" i="15"/>
  <c r="A609" i="15"/>
  <c r="A610" i="15"/>
  <c r="A602" i="15"/>
  <c r="A593" i="15"/>
  <c r="A594" i="15"/>
  <c r="A595" i="15"/>
  <c r="A596" i="15"/>
  <c r="A597" i="15"/>
  <c r="A598" i="15"/>
  <c r="A599" i="15"/>
  <c r="A600" i="15"/>
  <c r="A601" i="15"/>
  <c r="A592" i="15"/>
  <c r="A583" i="15"/>
  <c r="A584" i="15"/>
  <c r="A585" i="15"/>
  <c r="A586" i="15"/>
  <c r="A587" i="15"/>
  <c r="A588" i="15"/>
  <c r="A589" i="15"/>
  <c r="A590" i="15"/>
  <c r="A591" i="15"/>
  <c r="A582" i="15"/>
  <c r="A574" i="15"/>
  <c r="A575" i="15"/>
  <c r="A576" i="15"/>
  <c r="A577" i="15"/>
  <c r="A578" i="15"/>
  <c r="A579" i="15"/>
  <c r="A580" i="15"/>
  <c r="A581" i="15"/>
  <c r="A573" i="15"/>
  <c r="A564" i="15"/>
  <c r="A565" i="15"/>
  <c r="A566" i="15"/>
  <c r="A567" i="15"/>
  <c r="A568" i="15"/>
  <c r="A569" i="15"/>
  <c r="A570" i="15"/>
  <c r="A571" i="15"/>
  <c r="A572" i="15"/>
  <c r="A563" i="15"/>
  <c r="A557" i="15"/>
  <c r="A558" i="15"/>
  <c r="A559" i="15"/>
  <c r="A560" i="15"/>
  <c r="A561" i="15"/>
  <c r="A562" i="15"/>
  <c r="A556" i="15"/>
  <c r="A548" i="15"/>
  <c r="A549" i="15"/>
  <c r="A550" i="15"/>
  <c r="A551" i="15"/>
  <c r="A552" i="15"/>
  <c r="A553" i="15"/>
  <c r="A554" i="15"/>
  <c r="A555" i="15"/>
  <c r="A547" i="15"/>
  <c r="A538" i="15"/>
  <c r="A539" i="15"/>
  <c r="A540" i="15"/>
  <c r="A541" i="15"/>
  <c r="A542" i="15"/>
  <c r="A543" i="15"/>
  <c r="A544" i="15"/>
  <c r="A545" i="15"/>
  <c r="A546" i="15"/>
  <c r="A537" i="15"/>
  <c r="A528" i="15"/>
  <c r="A529" i="15"/>
  <c r="A530" i="15"/>
  <c r="A531" i="15"/>
  <c r="A532" i="15"/>
  <c r="A533" i="15"/>
  <c r="A534" i="15"/>
  <c r="A535" i="15"/>
  <c r="A536" i="15"/>
  <c r="A527" i="15"/>
  <c r="A519" i="15"/>
  <c r="A520" i="15"/>
  <c r="A521" i="15"/>
  <c r="A522" i="15"/>
  <c r="A523" i="15"/>
  <c r="A524" i="15"/>
  <c r="A525" i="15"/>
  <c r="A526" i="15"/>
  <c r="A518" i="15"/>
  <c r="A509" i="15"/>
  <c r="A510" i="15"/>
  <c r="A511" i="15"/>
  <c r="A512" i="15"/>
  <c r="A513" i="15"/>
  <c r="A514" i="15"/>
  <c r="A515" i="15"/>
  <c r="A516" i="15"/>
  <c r="A517" i="15"/>
  <c r="A508" i="15"/>
  <c r="A499" i="15"/>
  <c r="A500" i="15"/>
  <c r="A501" i="15"/>
  <c r="A502" i="15"/>
  <c r="A503" i="15"/>
  <c r="A504" i="15"/>
  <c r="A505" i="15"/>
  <c r="A506" i="15"/>
  <c r="A507" i="15"/>
  <c r="A498" i="15"/>
  <c r="A490" i="15"/>
  <c r="A491" i="15"/>
  <c r="A492" i="15"/>
  <c r="A493" i="15"/>
  <c r="A494" i="15"/>
  <c r="A495" i="15"/>
  <c r="A496" i="15"/>
  <c r="A497" i="15"/>
  <c r="A489" i="15"/>
  <c r="A480" i="15"/>
  <c r="A481" i="15"/>
  <c r="A482" i="15"/>
  <c r="A483" i="15"/>
  <c r="A484" i="15"/>
  <c r="A485" i="15"/>
  <c r="A486" i="15"/>
  <c r="A487" i="15"/>
  <c r="A488" i="15"/>
  <c r="A479" i="15"/>
  <c r="A471" i="15"/>
  <c r="A472" i="15"/>
  <c r="A473" i="15"/>
  <c r="A474" i="15"/>
  <c r="A475" i="15"/>
  <c r="A476" i="15"/>
  <c r="A477" i="15"/>
  <c r="A478" i="15"/>
  <c r="A470" i="15"/>
  <c r="A462" i="15"/>
  <c r="A463" i="15"/>
  <c r="A464" i="15"/>
  <c r="A465" i="15"/>
  <c r="A466" i="15"/>
  <c r="A467" i="15"/>
  <c r="A468" i="15"/>
  <c r="A469" i="15"/>
  <c r="A461" i="15"/>
  <c r="A453" i="15"/>
  <c r="A454" i="15"/>
  <c r="A455" i="15"/>
  <c r="A456" i="15"/>
  <c r="A457" i="15"/>
  <c r="A458" i="15"/>
  <c r="A459" i="15"/>
  <c r="A460" i="15"/>
  <c r="A452" i="15"/>
  <c r="A444" i="15"/>
  <c r="A445" i="15"/>
  <c r="A446" i="15"/>
  <c r="A447" i="15"/>
  <c r="A448" i="15"/>
  <c r="A449" i="15"/>
  <c r="A450" i="15"/>
  <c r="A451" i="15"/>
  <c r="A443" i="15"/>
  <c r="A434" i="15"/>
  <c r="A435" i="15"/>
  <c r="A436" i="15"/>
  <c r="A437" i="15"/>
  <c r="A438" i="15"/>
  <c r="A439" i="15"/>
  <c r="A440" i="15"/>
  <c r="A441" i="15"/>
  <c r="A442" i="15"/>
  <c r="A433" i="15"/>
  <c r="A424" i="15"/>
  <c r="A425" i="15"/>
  <c r="A426" i="15"/>
  <c r="A427" i="15"/>
  <c r="A428" i="15"/>
  <c r="A429" i="15"/>
  <c r="A430" i="15"/>
  <c r="A431" i="15"/>
  <c r="A432" i="15"/>
  <c r="A423" i="15"/>
  <c r="A414" i="15"/>
  <c r="A415" i="15"/>
  <c r="A416" i="15"/>
  <c r="A417" i="15"/>
  <c r="A418" i="15"/>
  <c r="A419" i="15"/>
  <c r="A420" i="15"/>
  <c r="A421" i="15"/>
  <c r="A422" i="15"/>
  <c r="A413" i="15"/>
  <c r="A405" i="15"/>
  <c r="A406" i="15"/>
  <c r="A407" i="15"/>
  <c r="A408" i="15"/>
  <c r="A409" i="15"/>
  <c r="A410" i="15"/>
  <c r="A411" i="15"/>
  <c r="A412" i="15"/>
  <c r="A404" i="15"/>
  <c r="A395" i="15"/>
  <c r="A396" i="15"/>
  <c r="A397" i="15"/>
  <c r="A398" i="15"/>
  <c r="A399" i="15"/>
  <c r="A400" i="15"/>
  <c r="A401" i="15"/>
  <c r="A402" i="15"/>
  <c r="A403" i="15"/>
  <c r="A394" i="15"/>
  <c r="A386" i="15"/>
  <c r="A387" i="15"/>
  <c r="A388" i="15"/>
  <c r="A389" i="15"/>
  <c r="A390" i="15"/>
  <c r="A391" i="15"/>
  <c r="A392" i="15"/>
  <c r="A393" i="15"/>
  <c r="A385" i="15"/>
  <c r="A376" i="15"/>
  <c r="A377" i="15"/>
  <c r="A378" i="15"/>
  <c r="A379" i="15"/>
  <c r="A380" i="15"/>
  <c r="A381" i="15"/>
  <c r="A382" i="15"/>
  <c r="A383" i="15"/>
  <c r="A384" i="15"/>
  <c r="A375" i="15"/>
  <c r="A365" i="15"/>
  <c r="A366" i="15"/>
  <c r="A367" i="15"/>
  <c r="A368" i="15"/>
  <c r="A369" i="15"/>
  <c r="A370" i="15"/>
  <c r="A371" i="15"/>
  <c r="A372" i="15"/>
  <c r="A373" i="15"/>
  <c r="A374" i="15"/>
  <c r="A364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51" i="15"/>
  <c r="A343" i="15"/>
  <c r="A344" i="15"/>
  <c r="A345" i="15"/>
  <c r="A346" i="15"/>
  <c r="A347" i="15"/>
  <c r="A348" i="15"/>
  <c r="A349" i="15"/>
  <c r="A350" i="15"/>
  <c r="A342" i="15"/>
  <c r="A334" i="15"/>
  <c r="A335" i="15"/>
  <c r="A336" i="15"/>
  <c r="A337" i="15"/>
  <c r="A338" i="15"/>
  <c r="A339" i="15"/>
  <c r="A340" i="15"/>
  <c r="A341" i="15"/>
  <c r="A333" i="15"/>
  <c r="A324" i="15"/>
  <c r="A325" i="15"/>
  <c r="A326" i="15"/>
  <c r="A327" i="15"/>
  <c r="A328" i="15"/>
  <c r="A329" i="15"/>
  <c r="A330" i="15"/>
  <c r="A331" i="15"/>
  <c r="A332" i="15"/>
  <c r="A323" i="15"/>
  <c r="A315" i="15"/>
  <c r="A316" i="15"/>
  <c r="A317" i="15"/>
  <c r="A318" i="15"/>
  <c r="A319" i="15"/>
  <c r="A320" i="15"/>
  <c r="A321" i="15"/>
  <c r="A322" i="15"/>
  <c r="A314" i="15"/>
  <c r="A306" i="15"/>
  <c r="A307" i="15"/>
  <c r="A308" i="15"/>
  <c r="A309" i="15"/>
  <c r="A310" i="15"/>
  <c r="A311" i="15"/>
  <c r="A312" i="15"/>
  <c r="A313" i="15"/>
  <c r="A305" i="15"/>
  <c r="A297" i="15"/>
  <c r="A298" i="15"/>
  <c r="A299" i="15"/>
  <c r="A300" i="15"/>
  <c r="A301" i="15"/>
  <c r="A302" i="15"/>
  <c r="A303" i="15"/>
  <c r="A304" i="15"/>
  <c r="A296" i="15"/>
  <c r="A287" i="15"/>
  <c r="A288" i="15"/>
  <c r="A289" i="15"/>
  <c r="A290" i="15"/>
  <c r="A291" i="15"/>
  <c r="A292" i="15"/>
  <c r="A293" i="15"/>
  <c r="A294" i="15"/>
  <c r="A295" i="15"/>
  <c r="A286" i="15"/>
  <c r="A277" i="15"/>
  <c r="A278" i="15"/>
  <c r="A279" i="15"/>
  <c r="A280" i="15"/>
  <c r="A281" i="15"/>
  <c r="A282" i="15"/>
  <c r="A283" i="15"/>
  <c r="A284" i="15"/>
  <c r="A285" i="15"/>
  <c r="A276" i="15"/>
  <c r="A270" i="15"/>
  <c r="A271" i="15"/>
  <c r="A272" i="15"/>
  <c r="A273" i="15"/>
  <c r="A274" i="15"/>
  <c r="A275" i="15"/>
  <c r="A269" i="15"/>
  <c r="A260" i="15"/>
  <c r="A261" i="15"/>
  <c r="A262" i="15"/>
  <c r="A263" i="15"/>
  <c r="A264" i="15"/>
  <c r="A265" i="15"/>
  <c r="A266" i="15"/>
  <c r="A267" i="15"/>
  <c r="A268" i="15"/>
  <c r="A259" i="15"/>
  <c r="A251" i="15"/>
  <c r="A252" i="15"/>
  <c r="A253" i="15"/>
  <c r="A254" i="15"/>
  <c r="A255" i="15"/>
  <c r="A256" i="15"/>
  <c r="A257" i="15"/>
  <c r="A258" i="15"/>
  <c r="A250" i="15"/>
  <c r="A242" i="15"/>
  <c r="A243" i="15"/>
  <c r="A244" i="15"/>
  <c r="A245" i="15"/>
  <c r="A246" i="15"/>
  <c r="A247" i="15"/>
  <c r="A248" i="15"/>
  <c r="A249" i="15"/>
  <c r="A241" i="15"/>
  <c r="A232" i="15"/>
  <c r="A233" i="15"/>
  <c r="A234" i="15"/>
  <c r="A235" i="15"/>
  <c r="A236" i="15"/>
  <c r="A237" i="15"/>
  <c r="A238" i="15"/>
  <c r="A239" i="15"/>
  <c r="A240" i="15"/>
  <c r="A231" i="15"/>
  <c r="A223" i="15"/>
  <c r="A224" i="15"/>
  <c r="A225" i="15"/>
  <c r="A226" i="15"/>
  <c r="A227" i="15"/>
  <c r="A228" i="15"/>
  <c r="A229" i="15"/>
  <c r="A230" i="15"/>
  <c r="A222" i="15"/>
  <c r="A213" i="15"/>
  <c r="A214" i="15"/>
  <c r="A215" i="15"/>
  <c r="A216" i="15"/>
  <c r="A217" i="15"/>
  <c r="A218" i="15"/>
  <c r="A219" i="15"/>
  <c r="A220" i="15"/>
  <c r="A221" i="15"/>
  <c r="A212" i="15"/>
  <c r="A204" i="15"/>
  <c r="A205" i="15"/>
  <c r="A206" i="15"/>
  <c r="A207" i="15"/>
  <c r="A208" i="15"/>
  <c r="A209" i="15"/>
  <c r="A210" i="15"/>
  <c r="A211" i="15"/>
  <c r="A203" i="15"/>
  <c r="A194" i="15"/>
  <c r="A195" i="15"/>
  <c r="A196" i="15"/>
  <c r="A197" i="15"/>
  <c r="A198" i="15"/>
  <c r="A199" i="15"/>
  <c r="A200" i="15"/>
  <c r="A201" i="15"/>
  <c r="A202" i="15"/>
  <c r="A193" i="15"/>
  <c r="A189" i="15"/>
  <c r="A190" i="15"/>
  <c r="A191" i="15"/>
  <c r="A192" i="15"/>
  <c r="A188" i="15"/>
  <c r="A184" i="15"/>
  <c r="A185" i="15"/>
  <c r="A186" i="15"/>
  <c r="A187" i="15"/>
  <c r="A183" i="15"/>
  <c r="A174" i="15"/>
  <c r="A175" i="15"/>
  <c r="A176" i="15"/>
  <c r="A177" i="15"/>
  <c r="A178" i="15"/>
  <c r="A179" i="15"/>
  <c r="A180" i="15"/>
  <c r="A181" i="15"/>
  <c r="A182" i="15"/>
  <c r="A173" i="15"/>
  <c r="A164" i="15"/>
  <c r="A165" i="15"/>
  <c r="A166" i="15"/>
  <c r="A167" i="15"/>
  <c r="A168" i="15"/>
  <c r="A169" i="15"/>
  <c r="A170" i="15"/>
  <c r="A171" i="15"/>
  <c r="A172" i="15"/>
  <c r="A163" i="15"/>
  <c r="A157" i="15"/>
  <c r="A158" i="15"/>
  <c r="A159" i="15"/>
  <c r="A160" i="15"/>
  <c r="A161" i="15"/>
  <c r="A162" i="15"/>
  <c r="A156" i="15"/>
  <c r="A150" i="15"/>
  <c r="A151" i="15"/>
  <c r="A152" i="15"/>
  <c r="A153" i="15"/>
  <c r="A154" i="15"/>
  <c r="A155" i="15"/>
  <c r="A149" i="15"/>
  <c r="A141" i="15"/>
  <c r="A142" i="15"/>
  <c r="A143" i="15"/>
  <c r="A144" i="15"/>
  <c r="A145" i="15"/>
  <c r="A146" i="15"/>
  <c r="A147" i="15"/>
  <c r="A148" i="15"/>
  <c r="A140" i="15"/>
  <c r="A136" i="15"/>
  <c r="A137" i="15"/>
  <c r="A138" i="15"/>
  <c r="A139" i="15"/>
  <c r="A135" i="15"/>
  <c r="A134" i="15"/>
  <c r="A127" i="15"/>
  <c r="A128" i="15"/>
  <c r="A129" i="15"/>
  <c r="A130" i="15"/>
  <c r="A131" i="15"/>
  <c r="A132" i="15"/>
  <c r="A133" i="15"/>
  <c r="A126" i="15"/>
  <c r="A117" i="15"/>
  <c r="A118" i="15"/>
  <c r="A119" i="15"/>
  <c r="A120" i="15"/>
  <c r="A121" i="15"/>
  <c r="A122" i="15"/>
  <c r="A123" i="15"/>
  <c r="A124" i="15"/>
  <c r="A125" i="15"/>
  <c r="A116" i="15"/>
  <c r="A110" i="15"/>
  <c r="A111" i="15"/>
  <c r="A112" i="15"/>
  <c r="A113" i="15"/>
  <c r="A114" i="15"/>
  <c r="A115" i="15"/>
  <c r="A109" i="15"/>
  <c r="A102" i="15"/>
  <c r="A103" i="15"/>
  <c r="A104" i="15"/>
  <c r="A105" i="15"/>
  <c r="A106" i="15"/>
  <c r="A107" i="15"/>
  <c r="A108" i="15"/>
  <c r="A101" i="15"/>
  <c r="A92" i="15"/>
  <c r="A93" i="15"/>
  <c r="A94" i="15"/>
  <c r="A95" i="15"/>
  <c r="A96" i="15"/>
  <c r="A97" i="15"/>
  <c r="A98" i="15"/>
  <c r="A99" i="15"/>
  <c r="A100" i="15"/>
  <c r="A91" i="15"/>
  <c r="A83" i="15"/>
  <c r="A84" i="15"/>
  <c r="A85" i="15"/>
  <c r="A86" i="15"/>
  <c r="A87" i="15"/>
  <c r="A88" i="15"/>
  <c r="A89" i="15"/>
  <c r="A90" i="15"/>
  <c r="A82" i="15"/>
  <c r="A75" i="15"/>
  <c r="A76" i="15"/>
  <c r="A77" i="15"/>
  <c r="A78" i="15"/>
  <c r="A79" i="15"/>
  <c r="A80" i="15"/>
  <c r="A81" i="15"/>
  <c r="A74" i="15"/>
  <c r="A70" i="15"/>
  <c r="A71" i="15"/>
  <c r="A72" i="15"/>
  <c r="A73" i="15"/>
  <c r="A69" i="15"/>
  <c r="A67" i="15"/>
  <c r="A68" i="15"/>
  <c r="A60" i="15"/>
  <c r="A61" i="15"/>
  <c r="A62" i="15"/>
  <c r="A63" i="15"/>
  <c r="A64" i="15"/>
  <c r="A65" i="15"/>
  <c r="A66" i="15"/>
  <c r="A59" i="15"/>
  <c r="A56" i="15"/>
  <c r="A57" i="15"/>
  <c r="A58" i="15"/>
  <c r="A50" i="15"/>
  <c r="A51" i="15"/>
  <c r="A52" i="15"/>
  <c r="A53" i="15"/>
  <c r="A54" i="15"/>
  <c r="A55" i="15"/>
  <c r="A49" i="15"/>
  <c r="A46" i="15"/>
  <c r="A47" i="15"/>
  <c r="A48" i="15"/>
  <c r="A40" i="15"/>
  <c r="A41" i="15"/>
  <c r="A42" i="15"/>
  <c r="A43" i="15"/>
  <c r="A44" i="15"/>
  <c r="A45" i="15"/>
  <c r="A39" i="15"/>
  <c r="A32" i="15"/>
  <c r="A33" i="15"/>
  <c r="A34" i="15"/>
  <c r="A35" i="15"/>
  <c r="A36" i="15"/>
  <c r="A37" i="15"/>
  <c r="A38" i="15"/>
  <c r="A31" i="15"/>
  <c r="A9" i="15"/>
  <c r="A10" i="15"/>
  <c r="A11" i="15"/>
  <c r="A12" i="15"/>
  <c r="A13" i="15"/>
  <c r="A14" i="15"/>
  <c r="A15" i="15"/>
  <c r="A16" i="15"/>
  <c r="A17" i="15"/>
  <c r="A18" i="15"/>
  <c r="A19" i="15"/>
  <c r="A25" i="15" s="1"/>
  <c r="A20" i="15"/>
  <c r="A26" i="15" s="1"/>
  <c r="A21" i="15"/>
  <c r="A22" i="15"/>
  <c r="A23" i="15"/>
  <c r="A24" i="15"/>
  <c r="A27" i="15"/>
  <c r="A28" i="15"/>
  <c r="A29" i="15"/>
  <c r="A30" i="15"/>
  <c r="B5" i="21"/>
  <c r="D48" i="17" l="1" a="1"/>
  <c r="D48" i="17" s="1"/>
  <c r="D50" i="17" a="1"/>
  <c r="D50" i="17" s="1"/>
  <c r="D49" i="17" a="1"/>
  <c r="D49" i="17" s="1"/>
  <c r="D47" i="17" a="1"/>
  <c r="D47" i="17" s="1"/>
  <c r="D31" i="17" a="1"/>
  <c r="D31" i="17" s="1"/>
  <c r="D36" i="17" a="1"/>
  <c r="D36" i="17" s="1"/>
  <c r="D35" i="17" a="1"/>
  <c r="D35" i="17" s="1"/>
  <c r="D24" i="17" a="1"/>
  <c r="D24" i="17" s="1"/>
  <c r="D14" i="17" a="1"/>
  <c r="D14" i="17" s="1"/>
  <c r="D22" i="17" a="1"/>
  <c r="D22" i="17" s="1"/>
  <c r="D27" i="17" a="1"/>
  <c r="D27" i="17" s="1"/>
  <c r="D30" i="17" a="1"/>
  <c r="D30" i="17" s="1"/>
  <c r="D28" i="17" a="1"/>
  <c r="D28" i="17" s="1"/>
  <c r="D29" i="17" a="1"/>
  <c r="D29" i="17" s="1"/>
  <c r="D25" i="17" a="1"/>
  <c r="D25" i="17" s="1"/>
  <c r="D12" i="17" a="1"/>
  <c r="D12" i="17" s="1"/>
  <c r="D19" i="17" a="1"/>
  <c r="D19" i="17" s="1"/>
  <c r="D10" i="17" a="1"/>
  <c r="D10" i="17" s="1"/>
  <c r="D23" i="17" a="1"/>
  <c r="D23" i="17" s="1"/>
  <c r="D15" i="17" a="1"/>
  <c r="D15" i="17" s="1"/>
  <c r="D51" i="17" a="1"/>
  <c r="D51" i="17" s="1"/>
  <c r="D9" i="17" a="1"/>
  <c r="D9" i="17" s="1"/>
  <c r="D34" i="17" a="1"/>
  <c r="D34" i="17" s="1"/>
  <c r="D46" i="17" a="1"/>
  <c r="D46" i="17" s="1"/>
  <c r="D39" i="17" a="1"/>
  <c r="D39" i="17" s="1"/>
  <c r="D44" i="17" a="1"/>
  <c r="D44" i="17" s="1"/>
  <c r="D20" i="17" a="1"/>
  <c r="D20" i="17" s="1"/>
  <c r="D18" i="17" a="1"/>
  <c r="D18" i="17" s="1"/>
  <c r="D33" i="17" a="1"/>
  <c r="D33" i="17" s="1"/>
  <c r="D45" i="17" a="1"/>
  <c r="D45" i="17" s="1"/>
  <c r="D32" i="17" a="1"/>
  <c r="D32" i="17" s="1"/>
  <c r="D43" i="17" a="1"/>
  <c r="D43" i="17" s="1"/>
  <c r="D17" i="17" a="1"/>
  <c r="D17" i="17" s="1"/>
  <c r="D21" i="17" a="1"/>
  <c r="D21" i="17" s="1"/>
  <c r="D42" i="17" a="1"/>
  <c r="D42" i="17" s="1"/>
  <c r="D16" i="17" a="1"/>
  <c r="D16" i="17" s="1"/>
  <c r="D11" i="17" a="1"/>
  <c r="D11" i="17" s="1"/>
  <c r="D13" i="17" a="1"/>
  <c r="D13" i="17" s="1"/>
  <c r="D26" i="17" l="1" a="1"/>
  <c r="D26" i="17" s="1"/>
  <c r="D37" i="17" a="1"/>
  <c r="D37" i="17" s="1"/>
  <c r="D41" i="17" a="1"/>
  <c r="D41" i="17" s="1"/>
  <c r="D38" i="17" a="1"/>
  <c r="D38" i="17" s="1"/>
  <c r="D40" i="17" a="1"/>
  <c r="D40" i="17" s="1"/>
  <c r="B6" i="17" l="1"/>
  <c r="B5" i="17"/>
  <c r="B6" i="21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B6" i="20"/>
  <c r="B5" i="20"/>
  <c r="B6" i="18"/>
  <c r="B5" i="18"/>
  <c r="I100" i="17"/>
  <c r="J100" i="17"/>
  <c r="K100" i="17"/>
  <c r="L100" i="17"/>
  <c r="M100" i="17"/>
  <c r="N100" i="17"/>
  <c r="C99" i="20"/>
  <c r="B99" i="20" s="1"/>
  <c r="C100" i="20"/>
  <c r="B100" i="20" s="1"/>
  <c r="C100" i="21" l="1"/>
  <c r="B100" i="21" s="1"/>
  <c r="I10" i="17" l="1"/>
  <c r="J10" i="17"/>
  <c r="K10" i="17"/>
  <c r="L10" i="17"/>
  <c r="M10" i="17"/>
  <c r="N10" i="17"/>
  <c r="I11" i="17"/>
  <c r="J11" i="17"/>
  <c r="K11" i="17"/>
  <c r="L11" i="17"/>
  <c r="M11" i="17"/>
  <c r="N11" i="17"/>
  <c r="I12" i="17"/>
  <c r="J12" i="17"/>
  <c r="K12" i="17"/>
  <c r="L12" i="17"/>
  <c r="M12" i="17"/>
  <c r="N12" i="17"/>
  <c r="I13" i="17"/>
  <c r="J13" i="17"/>
  <c r="K13" i="17"/>
  <c r="L13" i="17"/>
  <c r="M13" i="17"/>
  <c r="N13" i="17"/>
  <c r="I14" i="17"/>
  <c r="J14" i="17"/>
  <c r="K14" i="17"/>
  <c r="L14" i="17"/>
  <c r="M14" i="17"/>
  <c r="N14" i="17"/>
  <c r="I15" i="17"/>
  <c r="J15" i="17"/>
  <c r="K15" i="17"/>
  <c r="L15" i="17"/>
  <c r="M15" i="17"/>
  <c r="N15" i="17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I75" i="17"/>
  <c r="J75" i="17"/>
  <c r="K75" i="17"/>
  <c r="L75" i="17"/>
  <c r="M75" i="17"/>
  <c r="N75" i="17"/>
  <c r="I76" i="17"/>
  <c r="J76" i="17"/>
  <c r="K76" i="17"/>
  <c r="L76" i="17"/>
  <c r="M76" i="17"/>
  <c r="N76" i="17"/>
  <c r="I77" i="17"/>
  <c r="J77" i="17"/>
  <c r="K77" i="17"/>
  <c r="L77" i="17"/>
  <c r="M77" i="17"/>
  <c r="N77" i="17"/>
  <c r="I78" i="17"/>
  <c r="J78" i="17"/>
  <c r="K78" i="17"/>
  <c r="L78" i="17"/>
  <c r="M78" i="17"/>
  <c r="N78" i="17"/>
  <c r="I79" i="17"/>
  <c r="J79" i="17"/>
  <c r="K79" i="17"/>
  <c r="L79" i="17"/>
  <c r="M79" i="17"/>
  <c r="N79" i="17"/>
  <c r="I80" i="17"/>
  <c r="J80" i="17"/>
  <c r="K80" i="17"/>
  <c r="L80" i="17"/>
  <c r="M80" i="17"/>
  <c r="N80" i="17"/>
  <c r="I81" i="17"/>
  <c r="J81" i="17"/>
  <c r="K81" i="17"/>
  <c r="L81" i="17"/>
  <c r="M81" i="17"/>
  <c r="N81" i="17"/>
  <c r="I82" i="17"/>
  <c r="J82" i="17"/>
  <c r="K82" i="17"/>
  <c r="L82" i="17"/>
  <c r="M82" i="17"/>
  <c r="N82" i="17"/>
  <c r="I83" i="17"/>
  <c r="J83" i="17"/>
  <c r="K83" i="17"/>
  <c r="L83" i="17"/>
  <c r="M83" i="17"/>
  <c r="N83" i="17"/>
  <c r="I84" i="17"/>
  <c r="J84" i="17"/>
  <c r="K84" i="17"/>
  <c r="L84" i="17"/>
  <c r="M84" i="17"/>
  <c r="N84" i="17"/>
  <c r="I85" i="17"/>
  <c r="J85" i="17"/>
  <c r="K85" i="17"/>
  <c r="L85" i="17"/>
  <c r="M85" i="17"/>
  <c r="N85" i="17"/>
  <c r="I86" i="17"/>
  <c r="J86" i="17"/>
  <c r="K86" i="17"/>
  <c r="L86" i="17"/>
  <c r="M86" i="17"/>
  <c r="N86" i="17"/>
  <c r="I87" i="17"/>
  <c r="J87" i="17"/>
  <c r="K87" i="17"/>
  <c r="L87" i="17"/>
  <c r="M87" i="17"/>
  <c r="N87" i="17"/>
  <c r="I88" i="17"/>
  <c r="J88" i="17"/>
  <c r="K88" i="17"/>
  <c r="L88" i="17"/>
  <c r="M88" i="17"/>
  <c r="N88" i="17"/>
  <c r="I89" i="17"/>
  <c r="J89" i="17"/>
  <c r="K89" i="17"/>
  <c r="L89" i="17"/>
  <c r="M89" i="17"/>
  <c r="N89" i="17"/>
  <c r="I90" i="17"/>
  <c r="J90" i="17"/>
  <c r="K90" i="17"/>
  <c r="L90" i="17"/>
  <c r="M90" i="17"/>
  <c r="N90" i="17"/>
  <c r="I91" i="17"/>
  <c r="J91" i="17"/>
  <c r="K91" i="17"/>
  <c r="L91" i="17"/>
  <c r="M91" i="17"/>
  <c r="N91" i="17"/>
  <c r="I92" i="17"/>
  <c r="J92" i="17"/>
  <c r="K92" i="17"/>
  <c r="L92" i="17"/>
  <c r="M92" i="17"/>
  <c r="N92" i="17"/>
  <c r="I93" i="17"/>
  <c r="J93" i="17"/>
  <c r="K93" i="17"/>
  <c r="L93" i="17"/>
  <c r="M93" i="17"/>
  <c r="N93" i="17"/>
  <c r="I94" i="17"/>
  <c r="J94" i="17"/>
  <c r="K94" i="17"/>
  <c r="L94" i="17"/>
  <c r="M94" i="17"/>
  <c r="N94" i="17"/>
  <c r="I95" i="17"/>
  <c r="J95" i="17"/>
  <c r="K95" i="17"/>
  <c r="L95" i="17"/>
  <c r="M95" i="17"/>
  <c r="N95" i="17"/>
  <c r="I96" i="17"/>
  <c r="J96" i="17"/>
  <c r="K96" i="17"/>
  <c r="L96" i="17"/>
  <c r="M96" i="17"/>
  <c r="N96" i="17"/>
  <c r="I97" i="17"/>
  <c r="J97" i="17"/>
  <c r="K97" i="17"/>
  <c r="L97" i="17"/>
  <c r="M97" i="17"/>
  <c r="N97" i="17"/>
  <c r="I98" i="17"/>
  <c r="J98" i="17"/>
  <c r="K98" i="17"/>
  <c r="L98" i="17"/>
  <c r="M98" i="17"/>
  <c r="N98" i="17"/>
  <c r="I99" i="17"/>
  <c r="J99" i="17"/>
  <c r="K99" i="17"/>
  <c r="L99" i="17"/>
  <c r="M99" i="17"/>
  <c r="N99" i="17"/>
  <c r="C94" i="20" l="1"/>
  <c r="B94" i="20" s="1"/>
  <c r="C95" i="20"/>
  <c r="B95" i="20" s="1"/>
  <c r="C96" i="20"/>
  <c r="B96" i="20" s="1"/>
  <c r="C97" i="20"/>
  <c r="B97" i="20" s="1"/>
  <c r="C98" i="20"/>
  <c r="B98" i="20" s="1"/>
  <c r="C98" i="21" l="1"/>
  <c r="B98" i="21" s="1"/>
  <c r="C99" i="21"/>
  <c r="B99" i="21" s="1"/>
  <c r="C40" i="21" l="1"/>
  <c r="B40" i="21" s="1"/>
  <c r="C41" i="21"/>
  <c r="B41" i="21" s="1"/>
  <c r="C42" i="21"/>
  <c r="B42" i="21" s="1"/>
  <c r="C43" i="21"/>
  <c r="B43" i="21" s="1"/>
  <c r="C44" i="21"/>
  <c r="B44" i="21" s="1"/>
  <c r="C45" i="21"/>
  <c r="B45" i="21" s="1"/>
  <c r="C46" i="21"/>
  <c r="B46" i="21" s="1"/>
  <c r="C47" i="21"/>
  <c r="B47" i="21" s="1"/>
  <c r="C48" i="21"/>
  <c r="B48" i="21" s="1"/>
  <c r="C49" i="21"/>
  <c r="B49" i="21" s="1"/>
  <c r="C50" i="21"/>
  <c r="B50" i="21" s="1"/>
  <c r="C51" i="21"/>
  <c r="B51" i="21" s="1"/>
  <c r="C52" i="21"/>
  <c r="B52" i="21" s="1"/>
  <c r="C53" i="21"/>
  <c r="B53" i="21" s="1"/>
  <c r="C54" i="21"/>
  <c r="B54" i="21" s="1"/>
  <c r="C55" i="21"/>
  <c r="B55" i="21" s="1"/>
  <c r="C56" i="21"/>
  <c r="B56" i="21" s="1"/>
  <c r="C57" i="21"/>
  <c r="B57" i="21" s="1"/>
  <c r="C58" i="21"/>
  <c r="B58" i="21" s="1"/>
  <c r="C59" i="21"/>
  <c r="B59" i="21" s="1"/>
  <c r="C60" i="21"/>
  <c r="B60" i="21" s="1"/>
  <c r="C61" i="21"/>
  <c r="B61" i="21" s="1"/>
  <c r="C62" i="21"/>
  <c r="B62" i="21" s="1"/>
  <c r="C63" i="21"/>
  <c r="B63" i="21" s="1"/>
  <c r="C64" i="21"/>
  <c r="B64" i="21" s="1"/>
  <c r="C65" i="21"/>
  <c r="B65" i="21" s="1"/>
  <c r="C66" i="21"/>
  <c r="B66" i="21" s="1"/>
  <c r="C67" i="21"/>
  <c r="B67" i="21" s="1"/>
  <c r="C68" i="21"/>
  <c r="B68" i="21" s="1"/>
  <c r="C69" i="21"/>
  <c r="B69" i="21" s="1"/>
  <c r="C70" i="21"/>
  <c r="B70" i="21" s="1"/>
  <c r="C71" i="21"/>
  <c r="B71" i="21" s="1"/>
  <c r="C72" i="21"/>
  <c r="B72" i="21" s="1"/>
  <c r="C73" i="21"/>
  <c r="B73" i="21" s="1"/>
  <c r="C74" i="21"/>
  <c r="B74" i="21" s="1"/>
  <c r="C75" i="21"/>
  <c r="B75" i="21" s="1"/>
  <c r="C76" i="21"/>
  <c r="B76" i="21" s="1"/>
  <c r="C77" i="21"/>
  <c r="B77" i="21" s="1"/>
  <c r="C78" i="21"/>
  <c r="B78" i="21" s="1"/>
  <c r="C79" i="21"/>
  <c r="B79" i="21" s="1"/>
  <c r="C80" i="21"/>
  <c r="B80" i="21" s="1"/>
  <c r="C81" i="21"/>
  <c r="B81" i="21" s="1"/>
  <c r="C82" i="21"/>
  <c r="B82" i="21" s="1"/>
  <c r="C83" i="21"/>
  <c r="B83" i="21" s="1"/>
  <c r="C84" i="21"/>
  <c r="B84" i="21" s="1"/>
  <c r="C85" i="21"/>
  <c r="B85" i="21" s="1"/>
  <c r="C86" i="21"/>
  <c r="B86" i="21" s="1"/>
  <c r="C87" i="21"/>
  <c r="B87" i="21" s="1"/>
  <c r="C88" i="21"/>
  <c r="B88" i="21" s="1"/>
  <c r="C89" i="21"/>
  <c r="B89" i="21" s="1"/>
  <c r="C90" i="21"/>
  <c r="B90" i="21" s="1"/>
  <c r="C91" i="21"/>
  <c r="B91" i="21" s="1"/>
  <c r="C92" i="21"/>
  <c r="B92" i="21" s="1"/>
  <c r="C93" i="21"/>
  <c r="B93" i="21" s="1"/>
  <c r="C94" i="21"/>
  <c r="B94" i="21" s="1"/>
  <c r="C95" i="21"/>
  <c r="B95" i="21" s="1"/>
  <c r="C96" i="21"/>
  <c r="B96" i="21" s="1"/>
  <c r="C97" i="21"/>
  <c r="B97" i="21" s="1"/>
  <c r="C40" i="20"/>
  <c r="B40" i="20" s="1"/>
  <c r="C41" i="20"/>
  <c r="B41" i="20" s="1"/>
  <c r="C42" i="20"/>
  <c r="B42" i="20" s="1"/>
  <c r="C43" i="20"/>
  <c r="B43" i="20" s="1"/>
  <c r="C44" i="20"/>
  <c r="B44" i="20" s="1"/>
  <c r="C45" i="20"/>
  <c r="B45" i="20" s="1"/>
  <c r="C46" i="20"/>
  <c r="B46" i="20" s="1"/>
  <c r="C47" i="20"/>
  <c r="B47" i="20" s="1"/>
  <c r="C48" i="20"/>
  <c r="B48" i="20" s="1"/>
  <c r="C49" i="20"/>
  <c r="B49" i="20" s="1"/>
  <c r="C50" i="20"/>
  <c r="B50" i="20" s="1"/>
  <c r="C51" i="20"/>
  <c r="B51" i="20" s="1"/>
  <c r="C52" i="20"/>
  <c r="B52" i="20" s="1"/>
  <c r="C53" i="20"/>
  <c r="B53" i="20" s="1"/>
  <c r="C54" i="20"/>
  <c r="B54" i="20" s="1"/>
  <c r="C55" i="20"/>
  <c r="B55" i="20" s="1"/>
  <c r="C56" i="20"/>
  <c r="B56" i="20" s="1"/>
  <c r="C57" i="20"/>
  <c r="B57" i="20" s="1"/>
  <c r="C58" i="20"/>
  <c r="B58" i="20" s="1"/>
  <c r="C59" i="20"/>
  <c r="B59" i="20" s="1"/>
  <c r="C60" i="20"/>
  <c r="B60" i="20" s="1"/>
  <c r="C61" i="20"/>
  <c r="B61" i="20" s="1"/>
  <c r="C62" i="20"/>
  <c r="B62" i="20" s="1"/>
  <c r="C63" i="20"/>
  <c r="B63" i="20" s="1"/>
  <c r="C64" i="20"/>
  <c r="B64" i="20" s="1"/>
  <c r="C65" i="20"/>
  <c r="B65" i="20" s="1"/>
  <c r="C66" i="20"/>
  <c r="B66" i="20" s="1"/>
  <c r="C67" i="20"/>
  <c r="B67" i="20" s="1"/>
  <c r="C68" i="20"/>
  <c r="B68" i="20" s="1"/>
  <c r="C69" i="20"/>
  <c r="B69" i="20" s="1"/>
  <c r="C70" i="20"/>
  <c r="B70" i="20" s="1"/>
  <c r="C71" i="20"/>
  <c r="B71" i="20" s="1"/>
  <c r="C72" i="20"/>
  <c r="B72" i="20" s="1"/>
  <c r="C73" i="20"/>
  <c r="B73" i="20" s="1"/>
  <c r="C74" i="20"/>
  <c r="B74" i="20" s="1"/>
  <c r="C75" i="20"/>
  <c r="B75" i="20" s="1"/>
  <c r="C76" i="20"/>
  <c r="B76" i="20" s="1"/>
  <c r="C77" i="20"/>
  <c r="B77" i="20" s="1"/>
  <c r="C78" i="20"/>
  <c r="B78" i="20" s="1"/>
  <c r="C79" i="20"/>
  <c r="B79" i="20" s="1"/>
  <c r="C80" i="20"/>
  <c r="B80" i="20" s="1"/>
  <c r="C81" i="20"/>
  <c r="B81" i="20" s="1"/>
  <c r="C82" i="20"/>
  <c r="B82" i="20" s="1"/>
  <c r="C83" i="20"/>
  <c r="B83" i="20" s="1"/>
  <c r="C84" i="20"/>
  <c r="B84" i="20" s="1"/>
  <c r="C85" i="20"/>
  <c r="B85" i="20" s="1"/>
  <c r="C86" i="20"/>
  <c r="B86" i="20" s="1"/>
  <c r="C87" i="20"/>
  <c r="B87" i="20" s="1"/>
  <c r="C88" i="20"/>
  <c r="B88" i="20" s="1"/>
  <c r="C89" i="20"/>
  <c r="B89" i="20" s="1"/>
  <c r="C90" i="20"/>
  <c r="B90" i="20" s="1"/>
  <c r="C91" i="20"/>
  <c r="B91" i="20" s="1"/>
  <c r="C92" i="20"/>
  <c r="B92" i="20" s="1"/>
  <c r="C93" i="20"/>
  <c r="B93" i="20" s="1"/>
  <c r="A9" i="18" l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9" i="20" l="1"/>
  <c r="A10" i="20" s="1"/>
  <c r="A11" i="20" s="1"/>
  <c r="A12" i="20" s="1"/>
  <c r="A13" i="20" s="1"/>
  <c r="A9" i="21"/>
  <c r="A10" i="21" s="1"/>
  <c r="A11" i="21" l="1"/>
  <c r="Q10" i="21"/>
  <c r="C29" i="21"/>
  <c r="B29" i="21" s="1"/>
  <c r="C30" i="21"/>
  <c r="B30" i="21" s="1"/>
  <c r="C31" i="21"/>
  <c r="B31" i="21" s="1"/>
  <c r="C32" i="21"/>
  <c r="B32" i="21" s="1"/>
  <c r="C33" i="21"/>
  <c r="B33" i="21" s="1"/>
  <c r="C34" i="21"/>
  <c r="B34" i="21" s="1"/>
  <c r="C35" i="21"/>
  <c r="B35" i="21" s="1"/>
  <c r="C36" i="21"/>
  <c r="B36" i="21" s="1"/>
  <c r="C37" i="21"/>
  <c r="B37" i="21" s="1"/>
  <c r="C38" i="21"/>
  <c r="B38" i="21" s="1"/>
  <c r="C39" i="21"/>
  <c r="B39" i="21" s="1"/>
  <c r="C10" i="21"/>
  <c r="B10" i="21" s="1"/>
  <c r="C11" i="21"/>
  <c r="B11" i="21" s="1"/>
  <c r="C12" i="21"/>
  <c r="B12" i="21" s="1"/>
  <c r="C13" i="21"/>
  <c r="B13" i="21" s="1"/>
  <c r="C14" i="21"/>
  <c r="B14" i="21" s="1"/>
  <c r="C15" i="21"/>
  <c r="B15" i="21" s="1"/>
  <c r="C16" i="21"/>
  <c r="B16" i="21" s="1"/>
  <c r="C17" i="21"/>
  <c r="B17" i="21" s="1"/>
  <c r="C18" i="21"/>
  <c r="B18" i="21" s="1"/>
  <c r="C19" i="21"/>
  <c r="B19" i="21" s="1"/>
  <c r="C20" i="21"/>
  <c r="B20" i="21" s="1"/>
  <c r="C21" i="21"/>
  <c r="B21" i="21" s="1"/>
  <c r="C22" i="21"/>
  <c r="B22" i="21" s="1"/>
  <c r="C23" i="21"/>
  <c r="B23" i="21" s="1"/>
  <c r="C24" i="21"/>
  <c r="B24" i="21" s="1"/>
  <c r="C25" i="21"/>
  <c r="B25" i="21" s="1"/>
  <c r="C26" i="21"/>
  <c r="B26" i="21" s="1"/>
  <c r="C27" i="21"/>
  <c r="B27" i="21" s="1"/>
  <c r="C28" i="21"/>
  <c r="B28" i="21" s="1"/>
  <c r="C9" i="21"/>
  <c r="B9" i="21" s="1"/>
  <c r="C18" i="20"/>
  <c r="B18" i="20" s="1"/>
  <c r="C19" i="20"/>
  <c r="B19" i="20" s="1"/>
  <c r="C20" i="20"/>
  <c r="B20" i="20" s="1"/>
  <c r="C21" i="20"/>
  <c r="B21" i="20" s="1"/>
  <c r="C22" i="20"/>
  <c r="B22" i="20" s="1"/>
  <c r="C23" i="20"/>
  <c r="B23" i="20" s="1"/>
  <c r="C24" i="20"/>
  <c r="B24" i="20" s="1"/>
  <c r="C25" i="20"/>
  <c r="B25" i="20" s="1"/>
  <c r="C26" i="20"/>
  <c r="B26" i="20" s="1"/>
  <c r="C27" i="20"/>
  <c r="B27" i="20" s="1"/>
  <c r="C28" i="20"/>
  <c r="B28" i="20" s="1"/>
  <c r="C29" i="20"/>
  <c r="B29" i="20" s="1"/>
  <c r="C30" i="20"/>
  <c r="B30" i="20" s="1"/>
  <c r="C31" i="20"/>
  <c r="B31" i="20" s="1"/>
  <c r="C32" i="20"/>
  <c r="B32" i="20" s="1"/>
  <c r="C33" i="20"/>
  <c r="B33" i="20" s="1"/>
  <c r="C34" i="20"/>
  <c r="B34" i="20" s="1"/>
  <c r="C35" i="20"/>
  <c r="B35" i="20" s="1"/>
  <c r="C36" i="20"/>
  <c r="B36" i="20" s="1"/>
  <c r="C37" i="20"/>
  <c r="B37" i="20" s="1"/>
  <c r="C38" i="20"/>
  <c r="B38" i="20" s="1"/>
  <c r="C39" i="20"/>
  <c r="B39" i="20" s="1"/>
  <c r="C10" i="20"/>
  <c r="C11" i="20"/>
  <c r="B11" i="20" s="1"/>
  <c r="C12" i="20"/>
  <c r="B12" i="20" s="1"/>
  <c r="C13" i="20"/>
  <c r="B13" i="20" s="1"/>
  <c r="C14" i="20"/>
  <c r="B14" i="20" s="1"/>
  <c r="C15" i="20"/>
  <c r="B15" i="20" s="1"/>
  <c r="C16" i="20"/>
  <c r="B16" i="20" s="1"/>
  <c r="C17" i="20"/>
  <c r="B17" i="20" s="1"/>
  <c r="C9" i="20"/>
  <c r="B9" i="20" s="1"/>
  <c r="A12" i="21" l="1"/>
  <c r="Q11" i="21"/>
  <c r="B10" i="20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P502" i="17"/>
  <c r="P503" i="17"/>
  <c r="P504" i="17"/>
  <c r="P505" i="17"/>
  <c r="P506" i="17"/>
  <c r="P507" i="17"/>
  <c r="P508" i="17"/>
  <c r="P509" i="17"/>
  <c r="P510" i="17"/>
  <c r="P511" i="17"/>
  <c r="P512" i="17"/>
  <c r="P513" i="17"/>
  <c r="P514" i="17"/>
  <c r="P515" i="17"/>
  <c r="P516" i="17"/>
  <c r="P517" i="17"/>
  <c r="P518" i="17"/>
  <c r="P519" i="17"/>
  <c r="P520" i="17"/>
  <c r="P521" i="17"/>
  <c r="P522" i="17"/>
  <c r="P523" i="17"/>
  <c r="P524" i="17"/>
  <c r="P525" i="17"/>
  <c r="P526" i="17"/>
  <c r="P527" i="17"/>
  <c r="P528" i="17"/>
  <c r="P529" i="17"/>
  <c r="P530" i="17"/>
  <c r="P531" i="17"/>
  <c r="P532" i="17"/>
  <c r="P533" i="17"/>
  <c r="P534" i="17"/>
  <c r="P535" i="17"/>
  <c r="P536" i="17"/>
  <c r="P537" i="17"/>
  <c r="P538" i="17"/>
  <c r="P539" i="17"/>
  <c r="P540" i="17"/>
  <c r="P541" i="17"/>
  <c r="P542" i="17"/>
  <c r="P543" i="17"/>
  <c r="P544" i="17"/>
  <c r="P545" i="17"/>
  <c r="P546" i="17"/>
  <c r="P547" i="17"/>
  <c r="P548" i="17"/>
  <c r="P549" i="17"/>
  <c r="P550" i="17"/>
  <c r="P551" i="17"/>
  <c r="P552" i="17"/>
  <c r="P553" i="17"/>
  <c r="P554" i="17"/>
  <c r="P555" i="17"/>
  <c r="P556" i="17"/>
  <c r="P557" i="17"/>
  <c r="P558" i="17"/>
  <c r="P559" i="17"/>
  <c r="P560" i="17"/>
  <c r="P561" i="17"/>
  <c r="P562" i="17"/>
  <c r="P563" i="17"/>
  <c r="P564" i="17"/>
  <c r="P565" i="17"/>
  <c r="P566" i="17"/>
  <c r="P567" i="17"/>
  <c r="P568" i="17"/>
  <c r="P569" i="17"/>
  <c r="P570" i="17"/>
  <c r="P571" i="17"/>
  <c r="P572" i="17"/>
  <c r="P573" i="17"/>
  <c r="P574" i="17"/>
  <c r="P575" i="17"/>
  <c r="P576" i="17"/>
  <c r="P577" i="17"/>
  <c r="P578" i="17"/>
  <c r="P579" i="17"/>
  <c r="P580" i="17"/>
  <c r="P581" i="17"/>
  <c r="P582" i="17"/>
  <c r="P583" i="17"/>
  <c r="P584" i="17"/>
  <c r="P585" i="17"/>
  <c r="P586" i="17"/>
  <c r="P587" i="17"/>
  <c r="P588" i="17"/>
  <c r="P589" i="17"/>
  <c r="P590" i="17"/>
  <c r="P591" i="17"/>
  <c r="P592" i="17"/>
  <c r="P593" i="17"/>
  <c r="P594" i="17"/>
  <c r="P595" i="17"/>
  <c r="P596" i="17"/>
  <c r="P597" i="17"/>
  <c r="P598" i="17"/>
  <c r="P599" i="17"/>
  <c r="P600" i="17"/>
  <c r="P601" i="17"/>
  <c r="P602" i="17"/>
  <c r="P603" i="17"/>
  <c r="P604" i="17"/>
  <c r="P605" i="17"/>
  <c r="P606" i="17"/>
  <c r="P607" i="17"/>
  <c r="P608" i="17"/>
  <c r="P609" i="17"/>
  <c r="P610" i="17"/>
  <c r="P611" i="17"/>
  <c r="P612" i="17"/>
  <c r="P613" i="17"/>
  <c r="P614" i="17"/>
  <c r="P615" i="17"/>
  <c r="P616" i="17"/>
  <c r="P617" i="17"/>
  <c r="P618" i="17"/>
  <c r="P619" i="17"/>
  <c r="P620" i="17"/>
  <c r="P621" i="17"/>
  <c r="P622" i="17"/>
  <c r="P623" i="17"/>
  <c r="P624" i="17"/>
  <c r="P625" i="17"/>
  <c r="P626" i="17"/>
  <c r="P627" i="17"/>
  <c r="P628" i="17"/>
  <c r="P629" i="17"/>
  <c r="P630" i="17"/>
  <c r="P631" i="17"/>
  <c r="P632" i="17"/>
  <c r="P633" i="17"/>
  <c r="P634" i="17"/>
  <c r="P635" i="17"/>
  <c r="P636" i="17"/>
  <c r="P637" i="17"/>
  <c r="P638" i="17"/>
  <c r="P639" i="17"/>
  <c r="P640" i="17"/>
  <c r="P641" i="17"/>
  <c r="P642" i="17"/>
  <c r="P643" i="17"/>
  <c r="P644" i="17"/>
  <c r="P645" i="17"/>
  <c r="P646" i="17"/>
  <c r="P647" i="17"/>
  <c r="P648" i="17"/>
  <c r="P649" i="17"/>
  <c r="P650" i="17"/>
  <c r="P651" i="17"/>
  <c r="P652" i="17"/>
  <c r="P653" i="17"/>
  <c r="P654" i="17"/>
  <c r="P655" i="17"/>
  <c r="P656" i="17"/>
  <c r="P657" i="17"/>
  <c r="P658" i="17"/>
  <c r="P659" i="17"/>
  <c r="P660" i="17"/>
  <c r="P661" i="17"/>
  <c r="P662" i="17"/>
  <c r="P663" i="17"/>
  <c r="P664" i="17"/>
  <c r="P665" i="17"/>
  <c r="P666" i="17"/>
  <c r="P667" i="17"/>
  <c r="P668" i="17"/>
  <c r="P669" i="17"/>
  <c r="P670" i="17"/>
  <c r="P671" i="17"/>
  <c r="P672" i="17"/>
  <c r="P673" i="17"/>
  <c r="P674" i="17"/>
  <c r="P675" i="17"/>
  <c r="P676" i="17"/>
  <c r="P677" i="17"/>
  <c r="P678" i="17"/>
  <c r="P679" i="17"/>
  <c r="P680" i="17"/>
  <c r="P681" i="17"/>
  <c r="P682" i="17"/>
  <c r="P683" i="17"/>
  <c r="P684" i="17"/>
  <c r="P685" i="17"/>
  <c r="P686" i="17"/>
  <c r="P687" i="17"/>
  <c r="P688" i="17"/>
  <c r="P689" i="17"/>
  <c r="P690" i="17"/>
  <c r="P691" i="17"/>
  <c r="P692" i="17"/>
  <c r="P693" i="17"/>
  <c r="P694" i="17"/>
  <c r="P695" i="17"/>
  <c r="P696" i="17"/>
  <c r="P697" i="17"/>
  <c r="P698" i="17"/>
  <c r="P699" i="17"/>
  <c r="P700" i="17"/>
  <c r="P701" i="17"/>
  <c r="P702" i="17"/>
  <c r="P703" i="17"/>
  <c r="P704" i="17"/>
  <c r="P705" i="17"/>
  <c r="P706" i="17"/>
  <c r="P707" i="17"/>
  <c r="P708" i="17"/>
  <c r="P709" i="17"/>
  <c r="P710" i="17"/>
  <c r="P711" i="17"/>
  <c r="P712" i="17"/>
  <c r="P713" i="17"/>
  <c r="P714" i="17"/>
  <c r="P715" i="17"/>
  <c r="P716" i="17"/>
  <c r="P717" i="17"/>
  <c r="P718" i="17"/>
  <c r="P719" i="17"/>
  <c r="P720" i="17"/>
  <c r="P721" i="17"/>
  <c r="P722" i="17"/>
  <c r="P723" i="17"/>
  <c r="P724" i="17"/>
  <c r="P725" i="17"/>
  <c r="P726" i="17"/>
  <c r="P727" i="17"/>
  <c r="P728" i="17"/>
  <c r="P729" i="17"/>
  <c r="P730" i="17"/>
  <c r="P731" i="17"/>
  <c r="P732" i="17"/>
  <c r="P733" i="17"/>
  <c r="P734" i="17"/>
  <c r="P735" i="17"/>
  <c r="P736" i="17"/>
  <c r="P737" i="17"/>
  <c r="P738" i="17"/>
  <c r="P739" i="17"/>
  <c r="P740" i="17"/>
  <c r="P741" i="17"/>
  <c r="P742" i="17"/>
  <c r="P743" i="17"/>
  <c r="P744" i="17"/>
  <c r="P745" i="17"/>
  <c r="P746" i="17"/>
  <c r="P747" i="17"/>
  <c r="P748" i="17"/>
  <c r="P749" i="17"/>
  <c r="P750" i="17"/>
  <c r="P751" i="17"/>
  <c r="P752" i="17"/>
  <c r="P753" i="17"/>
  <c r="P754" i="17"/>
  <c r="P755" i="17"/>
  <c r="P756" i="17"/>
  <c r="P757" i="17"/>
  <c r="P758" i="17"/>
  <c r="P759" i="17"/>
  <c r="P760" i="17"/>
  <c r="P761" i="17"/>
  <c r="P762" i="17"/>
  <c r="P763" i="17"/>
  <c r="P764" i="17"/>
  <c r="P765" i="17"/>
  <c r="P766" i="17"/>
  <c r="P767" i="17"/>
  <c r="P768" i="17"/>
  <c r="P769" i="17"/>
  <c r="P770" i="17"/>
  <c r="P771" i="17"/>
  <c r="P772" i="17"/>
  <c r="P773" i="17"/>
  <c r="P774" i="17"/>
  <c r="P775" i="17"/>
  <c r="P776" i="17"/>
  <c r="P777" i="17"/>
  <c r="P778" i="17"/>
  <c r="P779" i="17"/>
  <c r="P780" i="17"/>
  <c r="P781" i="17"/>
  <c r="P782" i="17"/>
  <c r="P783" i="17"/>
  <c r="P784" i="17"/>
  <c r="P785" i="17"/>
  <c r="P786" i="17"/>
  <c r="P787" i="17"/>
  <c r="P788" i="17"/>
  <c r="P789" i="17"/>
  <c r="P790" i="17"/>
  <c r="P791" i="17"/>
  <c r="P792" i="17"/>
  <c r="P793" i="17"/>
  <c r="P794" i="17"/>
  <c r="P795" i="17"/>
  <c r="P796" i="17"/>
  <c r="P797" i="17"/>
  <c r="P798" i="17"/>
  <c r="P799" i="17"/>
  <c r="P800" i="17"/>
  <c r="P801" i="17"/>
  <c r="P802" i="17"/>
  <c r="P803" i="17"/>
  <c r="P804" i="17"/>
  <c r="P805" i="17"/>
  <c r="P806" i="17"/>
  <c r="P807" i="17"/>
  <c r="P808" i="17"/>
  <c r="P809" i="17"/>
  <c r="P810" i="17"/>
  <c r="P811" i="17"/>
  <c r="P812" i="17"/>
  <c r="P813" i="17"/>
  <c r="P814" i="17"/>
  <c r="P815" i="17"/>
  <c r="P816" i="17"/>
  <c r="P817" i="17"/>
  <c r="P818" i="17"/>
  <c r="P819" i="17"/>
  <c r="P820" i="17"/>
  <c r="P821" i="17"/>
  <c r="P822" i="17"/>
  <c r="P823" i="17"/>
  <c r="P824" i="17"/>
  <c r="P825" i="17"/>
  <c r="P826" i="17"/>
  <c r="P827" i="17"/>
  <c r="P828" i="17"/>
  <c r="P829" i="17"/>
  <c r="P830" i="17"/>
  <c r="P831" i="17"/>
  <c r="P832" i="17"/>
  <c r="P833" i="17"/>
  <c r="P834" i="17"/>
  <c r="P835" i="17"/>
  <c r="P836" i="17"/>
  <c r="P837" i="17"/>
  <c r="P838" i="17"/>
  <c r="P839" i="17"/>
  <c r="P840" i="17"/>
  <c r="P841" i="17"/>
  <c r="P842" i="17"/>
  <c r="P843" i="17"/>
  <c r="P844" i="17"/>
  <c r="P845" i="17"/>
  <c r="P846" i="17"/>
  <c r="P847" i="17"/>
  <c r="P848" i="17"/>
  <c r="P849" i="17"/>
  <c r="P850" i="17"/>
  <c r="P851" i="17"/>
  <c r="P852" i="17"/>
  <c r="P853" i="17"/>
  <c r="P854" i="17"/>
  <c r="P855" i="17"/>
  <c r="P856" i="17"/>
  <c r="P857" i="17"/>
  <c r="P858" i="17"/>
  <c r="P859" i="17"/>
  <c r="P860" i="17"/>
  <c r="P861" i="17"/>
  <c r="P862" i="17"/>
  <c r="P863" i="17"/>
  <c r="P864" i="17"/>
  <c r="P865" i="17"/>
  <c r="P866" i="17"/>
  <c r="P867" i="17"/>
  <c r="P868" i="17"/>
  <c r="P869" i="17"/>
  <c r="P870" i="17"/>
  <c r="P871" i="17"/>
  <c r="P872" i="17"/>
  <c r="P873" i="17"/>
  <c r="P874" i="17"/>
  <c r="P875" i="17"/>
  <c r="P876" i="17"/>
  <c r="P877" i="17"/>
  <c r="P878" i="17"/>
  <c r="P879" i="17"/>
  <c r="P880" i="17"/>
  <c r="P881" i="17"/>
  <c r="P882" i="17"/>
  <c r="P883" i="17"/>
  <c r="P884" i="17"/>
  <c r="P885" i="17"/>
  <c r="P886" i="17"/>
  <c r="P887" i="17"/>
  <c r="P888" i="17"/>
  <c r="P889" i="17"/>
  <c r="P890" i="17"/>
  <c r="P891" i="17"/>
  <c r="P892" i="17"/>
  <c r="P893" i="17"/>
  <c r="P894" i="17"/>
  <c r="P895" i="17"/>
  <c r="P896" i="17"/>
  <c r="P897" i="17"/>
  <c r="P898" i="17"/>
  <c r="P899" i="17"/>
  <c r="P900" i="17"/>
  <c r="P901" i="17"/>
  <c r="P902" i="17"/>
  <c r="P903" i="17"/>
  <c r="P904" i="17"/>
  <c r="P905" i="17"/>
  <c r="P906" i="17"/>
  <c r="P907" i="17"/>
  <c r="P908" i="17"/>
  <c r="P909" i="17"/>
  <c r="P910" i="17"/>
  <c r="P911" i="17"/>
  <c r="P912" i="17"/>
  <c r="P913" i="17"/>
  <c r="P914" i="17"/>
  <c r="P915" i="17"/>
  <c r="P916" i="17"/>
  <c r="P917" i="17"/>
  <c r="P918" i="17"/>
  <c r="P919" i="17"/>
  <c r="P920" i="17"/>
  <c r="P921" i="17"/>
  <c r="P922" i="17"/>
  <c r="P923" i="17"/>
  <c r="P924" i="17"/>
  <c r="P925" i="17"/>
  <c r="P926" i="17"/>
  <c r="P927" i="17"/>
  <c r="P928" i="17"/>
  <c r="P929" i="17"/>
  <c r="P930" i="17"/>
  <c r="P931" i="17"/>
  <c r="P932" i="17"/>
  <c r="P933" i="17"/>
  <c r="P934" i="17"/>
  <c r="P935" i="17"/>
  <c r="P936" i="17"/>
  <c r="P937" i="17"/>
  <c r="P938" i="17"/>
  <c r="P939" i="17"/>
  <c r="P940" i="17"/>
  <c r="P941" i="17"/>
  <c r="P942" i="17"/>
  <c r="P943" i="17"/>
  <c r="P944" i="17"/>
  <c r="P945" i="17"/>
  <c r="P946" i="17"/>
  <c r="P947" i="17"/>
  <c r="P948" i="17"/>
  <c r="P949" i="17"/>
  <c r="P950" i="17"/>
  <c r="P951" i="17"/>
  <c r="P952" i="17"/>
  <c r="P953" i="17"/>
  <c r="P954" i="17"/>
  <c r="P955" i="17"/>
  <c r="P956" i="17"/>
  <c r="P957" i="17"/>
  <c r="P958" i="17"/>
  <c r="P959" i="17"/>
  <c r="P960" i="17"/>
  <c r="P961" i="17"/>
  <c r="P962" i="17"/>
  <c r="P963" i="17"/>
  <c r="P964" i="17"/>
  <c r="P965" i="17"/>
  <c r="P966" i="17"/>
  <c r="P967" i="17"/>
  <c r="P968" i="17"/>
  <c r="P969" i="17"/>
  <c r="P970" i="17"/>
  <c r="P971" i="17"/>
  <c r="P972" i="17"/>
  <c r="P973" i="17"/>
  <c r="P974" i="17"/>
  <c r="P975" i="17"/>
  <c r="P976" i="17"/>
  <c r="P977" i="17"/>
  <c r="P978" i="17"/>
  <c r="P979" i="17"/>
  <c r="P980" i="17"/>
  <c r="P981" i="17"/>
  <c r="P982" i="17"/>
  <c r="P983" i="17"/>
  <c r="P984" i="17"/>
  <c r="P985" i="17"/>
  <c r="P986" i="17"/>
  <c r="P987" i="17"/>
  <c r="P988" i="17"/>
  <c r="P989" i="17"/>
  <c r="P990" i="17"/>
  <c r="P991" i="17"/>
  <c r="P992" i="17"/>
  <c r="P993" i="17"/>
  <c r="P994" i="17"/>
  <c r="P995" i="17"/>
  <c r="P996" i="17"/>
  <c r="P997" i="17"/>
  <c r="P998" i="17"/>
  <c r="P999" i="17"/>
  <c r="P1000" i="17"/>
  <c r="P1001" i="17"/>
  <c r="P1002" i="17"/>
  <c r="P1003" i="17"/>
  <c r="P1004" i="17"/>
  <c r="P1005" i="17"/>
  <c r="P1006" i="17"/>
  <c r="P1007" i="17"/>
  <c r="P1008" i="17"/>
  <c r="P1009" i="17"/>
  <c r="P1010" i="17"/>
  <c r="P1011" i="17"/>
  <c r="P1012" i="17"/>
  <c r="P1013" i="17"/>
  <c r="P1014" i="17"/>
  <c r="P1015" i="17"/>
  <c r="P1016" i="17"/>
  <c r="P1017" i="17"/>
  <c r="P1018" i="17"/>
  <c r="P1019" i="17"/>
  <c r="P1020" i="17"/>
  <c r="P1021" i="17"/>
  <c r="P1022" i="17"/>
  <c r="P1023" i="17"/>
  <c r="P1024" i="17"/>
  <c r="P1025" i="17"/>
  <c r="P1026" i="17"/>
  <c r="P1027" i="17"/>
  <c r="P1028" i="17"/>
  <c r="P1029" i="17"/>
  <c r="P1030" i="17"/>
  <c r="P1031" i="17"/>
  <c r="P1032" i="17"/>
  <c r="P1033" i="17"/>
  <c r="P1034" i="17"/>
  <c r="P1035" i="17"/>
  <c r="P1036" i="17"/>
  <c r="P1037" i="17"/>
  <c r="P1038" i="17"/>
  <c r="P1039" i="17"/>
  <c r="P1040" i="17"/>
  <c r="P1041" i="17"/>
  <c r="P1042" i="17"/>
  <c r="P1043" i="17"/>
  <c r="P1044" i="17"/>
  <c r="P1045" i="17"/>
  <c r="P1046" i="17"/>
  <c r="P1047" i="17"/>
  <c r="P1048" i="17"/>
  <c r="P1049" i="17"/>
  <c r="P1050" i="17"/>
  <c r="P1051" i="17"/>
  <c r="P1052" i="17"/>
  <c r="P1053" i="17"/>
  <c r="P1054" i="17"/>
  <c r="P1055" i="17"/>
  <c r="P1056" i="17"/>
  <c r="P1057" i="17"/>
  <c r="P1058" i="17"/>
  <c r="P1059" i="17"/>
  <c r="P1060" i="17"/>
  <c r="P1061" i="17"/>
  <c r="P1062" i="17"/>
  <c r="P1063" i="17"/>
  <c r="P1064" i="17"/>
  <c r="P1065" i="17"/>
  <c r="P1066" i="17"/>
  <c r="P1067" i="17"/>
  <c r="P1068" i="17"/>
  <c r="P1069" i="17"/>
  <c r="P1070" i="17"/>
  <c r="P1071" i="17"/>
  <c r="P1072" i="17"/>
  <c r="P1073" i="17"/>
  <c r="P1074" i="17"/>
  <c r="P1075" i="17"/>
  <c r="P1076" i="17"/>
  <c r="P1077" i="17"/>
  <c r="P1078" i="17"/>
  <c r="P1079" i="17"/>
  <c r="P1080" i="17"/>
  <c r="P1081" i="17"/>
  <c r="P1082" i="17"/>
  <c r="P1083" i="17"/>
  <c r="P1084" i="17"/>
  <c r="P1085" i="17"/>
  <c r="P1086" i="17"/>
  <c r="P1087" i="17"/>
  <c r="P1088" i="17"/>
  <c r="P1089" i="17"/>
  <c r="P1090" i="17"/>
  <c r="P1091" i="17"/>
  <c r="P1092" i="17"/>
  <c r="P1093" i="17"/>
  <c r="P1094" i="17"/>
  <c r="P1095" i="17"/>
  <c r="P1096" i="17"/>
  <c r="P1097" i="17"/>
  <c r="P1098" i="17"/>
  <c r="P1099" i="17"/>
  <c r="P1100" i="17"/>
  <c r="P1101" i="17"/>
  <c r="P1102" i="17"/>
  <c r="P1103" i="17"/>
  <c r="P1104" i="17"/>
  <c r="P1105" i="17"/>
  <c r="P1106" i="17"/>
  <c r="P1107" i="17"/>
  <c r="P1108" i="17"/>
  <c r="P1109" i="17"/>
  <c r="P1110" i="17"/>
  <c r="P1111" i="17"/>
  <c r="P1112" i="17"/>
  <c r="P1113" i="17"/>
  <c r="P1114" i="17"/>
  <c r="P1115" i="17"/>
  <c r="P1116" i="17"/>
  <c r="P1117" i="17"/>
  <c r="P1118" i="17"/>
  <c r="P1119" i="17"/>
  <c r="P1120" i="17"/>
  <c r="P1121" i="17"/>
  <c r="P1122" i="17"/>
  <c r="P1123" i="17"/>
  <c r="P1124" i="17"/>
  <c r="P1125" i="17"/>
  <c r="P1126" i="17"/>
  <c r="P1127" i="17"/>
  <c r="P1128" i="17"/>
  <c r="P1129" i="17"/>
  <c r="P1130" i="17"/>
  <c r="P1131" i="17"/>
  <c r="P1132" i="17"/>
  <c r="P1133" i="17"/>
  <c r="P1134" i="17"/>
  <c r="P1135" i="17"/>
  <c r="P1136" i="17"/>
  <c r="P1137" i="17"/>
  <c r="P1138" i="17"/>
  <c r="P1139" i="17"/>
  <c r="P1140" i="17"/>
  <c r="P1141" i="17"/>
  <c r="P1142" i="17"/>
  <c r="P1143" i="17"/>
  <c r="P1144" i="17"/>
  <c r="P1145" i="17"/>
  <c r="P1146" i="17"/>
  <c r="P1147" i="17"/>
  <c r="P1148" i="17"/>
  <c r="P1149" i="17"/>
  <c r="P1150" i="17"/>
  <c r="P1151" i="17"/>
  <c r="P1152" i="17"/>
  <c r="P1153" i="17"/>
  <c r="P1154" i="17"/>
  <c r="P1155" i="17"/>
  <c r="P1156" i="17"/>
  <c r="P1157" i="17"/>
  <c r="P1158" i="17"/>
  <c r="P1159" i="17"/>
  <c r="P1160" i="17"/>
  <c r="P1161" i="17"/>
  <c r="P1162" i="17"/>
  <c r="P1163" i="17"/>
  <c r="C41" i="22"/>
  <c r="D41" i="22"/>
  <c r="B41" i="22"/>
  <c r="C37" i="22"/>
  <c r="D37" i="22"/>
  <c r="B37" i="22"/>
  <c r="C33" i="22"/>
  <c r="D33" i="22"/>
  <c r="B33" i="22"/>
  <c r="C27" i="22"/>
  <c r="D27" i="22"/>
  <c r="B27" i="22"/>
  <c r="C21" i="22"/>
  <c r="D21" i="22"/>
  <c r="B21" i="22"/>
  <c r="C15" i="22"/>
  <c r="D15" i="22"/>
  <c r="B15" i="22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6" i="21"/>
  <c r="Q137" i="21"/>
  <c r="Q138" i="21"/>
  <c r="Q139" i="21"/>
  <c r="Q140" i="21"/>
  <c r="Q141" i="21"/>
  <c r="Q142" i="21"/>
  <c r="Q143" i="21"/>
  <c r="Q144" i="21"/>
  <c r="Q145" i="21"/>
  <c r="Q146" i="21"/>
  <c r="Q147" i="21"/>
  <c r="Q148" i="21"/>
  <c r="Q149" i="21"/>
  <c r="Q150" i="21"/>
  <c r="Q151" i="21"/>
  <c r="Q152" i="21"/>
  <c r="Q153" i="21"/>
  <c r="Q154" i="21"/>
  <c r="Q155" i="21"/>
  <c r="Q156" i="21"/>
  <c r="Q157" i="21"/>
  <c r="Q158" i="21"/>
  <c r="Q159" i="21"/>
  <c r="Q160" i="21"/>
  <c r="Q161" i="21"/>
  <c r="Q162" i="21"/>
  <c r="Q163" i="21"/>
  <c r="Q164" i="21"/>
  <c r="Q165" i="21"/>
  <c r="Q166" i="21"/>
  <c r="Q167" i="21"/>
  <c r="Q168" i="21"/>
  <c r="Q169" i="21"/>
  <c r="Q170" i="21"/>
  <c r="Q171" i="21"/>
  <c r="Q172" i="21"/>
  <c r="Q173" i="21"/>
  <c r="Q174" i="21"/>
  <c r="Q175" i="21"/>
  <c r="Q176" i="21"/>
  <c r="Q177" i="21"/>
  <c r="Q178" i="21"/>
  <c r="Q179" i="21"/>
  <c r="Q180" i="21"/>
  <c r="Q181" i="21"/>
  <c r="Q182" i="21"/>
  <c r="Q183" i="21"/>
  <c r="Q184" i="21"/>
  <c r="Q185" i="21"/>
  <c r="Q186" i="21"/>
  <c r="Q187" i="21"/>
  <c r="Q188" i="21"/>
  <c r="Q189" i="21"/>
  <c r="Q190" i="21"/>
  <c r="Q191" i="21"/>
  <c r="Q192" i="21"/>
  <c r="Q193" i="21"/>
  <c r="Q194" i="21"/>
  <c r="Q195" i="21"/>
  <c r="Q196" i="21"/>
  <c r="Q197" i="21"/>
  <c r="Q198" i="21"/>
  <c r="Q199" i="21"/>
  <c r="Q200" i="21"/>
  <c r="Q201" i="21"/>
  <c r="Q202" i="21"/>
  <c r="Q203" i="21"/>
  <c r="Q204" i="21"/>
  <c r="Q205" i="21"/>
  <c r="Q206" i="21"/>
  <c r="Q207" i="21"/>
  <c r="Q208" i="21"/>
  <c r="Q209" i="21"/>
  <c r="Q210" i="21"/>
  <c r="Q211" i="21"/>
  <c r="Q212" i="21"/>
  <c r="Q213" i="21"/>
  <c r="Q214" i="21"/>
  <c r="Q215" i="21"/>
  <c r="Q216" i="21"/>
  <c r="Q217" i="21"/>
  <c r="Q218" i="21"/>
  <c r="Q219" i="21"/>
  <c r="Q220" i="21"/>
  <c r="Q221" i="21"/>
  <c r="Q222" i="21"/>
  <c r="Q223" i="21"/>
  <c r="Q224" i="21"/>
  <c r="Q225" i="21"/>
  <c r="Q226" i="21"/>
  <c r="Q227" i="21"/>
  <c r="Q228" i="21"/>
  <c r="Q229" i="21"/>
  <c r="Q230" i="21"/>
  <c r="Q231" i="21"/>
  <c r="Q232" i="21"/>
  <c r="Q233" i="21"/>
  <c r="Q234" i="21"/>
  <c r="Q235" i="21"/>
  <c r="Q236" i="21"/>
  <c r="Q237" i="21"/>
  <c r="Q238" i="21"/>
  <c r="Q239" i="21"/>
  <c r="Q240" i="21"/>
  <c r="Q241" i="21"/>
  <c r="Q242" i="21"/>
  <c r="Q243" i="21"/>
  <c r="Q244" i="21"/>
  <c r="Q245" i="21"/>
  <c r="Q246" i="21"/>
  <c r="Q247" i="21"/>
  <c r="Q248" i="21"/>
  <c r="Q249" i="21"/>
  <c r="Q250" i="21"/>
  <c r="Q251" i="21"/>
  <c r="Q252" i="21"/>
  <c r="Q253" i="21"/>
  <c r="Q254" i="21"/>
  <c r="Q255" i="21"/>
  <c r="Q256" i="21"/>
  <c r="Q257" i="21"/>
  <c r="Q258" i="21"/>
  <c r="Q259" i="21"/>
  <c r="Q260" i="21"/>
  <c r="Q261" i="21"/>
  <c r="Q262" i="21"/>
  <c r="Q263" i="21"/>
  <c r="Q264" i="21"/>
  <c r="Q265" i="21"/>
  <c r="Q266" i="21"/>
  <c r="Q267" i="21"/>
  <c r="Q268" i="21"/>
  <c r="Q269" i="21"/>
  <c r="Q270" i="21"/>
  <c r="Q271" i="21"/>
  <c r="Q272" i="21"/>
  <c r="Q273" i="21"/>
  <c r="Q274" i="21"/>
  <c r="Q275" i="21"/>
  <c r="Q276" i="21"/>
  <c r="Q277" i="21"/>
  <c r="Q278" i="21"/>
  <c r="Q279" i="21"/>
  <c r="Q280" i="21"/>
  <c r="Q281" i="21"/>
  <c r="Q282" i="21"/>
  <c r="Q283" i="21"/>
  <c r="Q284" i="21"/>
  <c r="Q285" i="21"/>
  <c r="Q286" i="21"/>
  <c r="Q287" i="21"/>
  <c r="Q288" i="21"/>
  <c r="Q289" i="21"/>
  <c r="Q290" i="21"/>
  <c r="Q291" i="21"/>
  <c r="Q292" i="21"/>
  <c r="Q293" i="21"/>
  <c r="Q294" i="21"/>
  <c r="Q295" i="21"/>
  <c r="Q296" i="21"/>
  <c r="Q297" i="21"/>
  <c r="Q298" i="21"/>
  <c r="Q299" i="21"/>
  <c r="Q300" i="21"/>
  <c r="Q301" i="21"/>
  <c r="Q302" i="21"/>
  <c r="Q303" i="21"/>
  <c r="Q304" i="21"/>
  <c r="Q305" i="21"/>
  <c r="Q306" i="21"/>
  <c r="Q307" i="21"/>
  <c r="Q308" i="21"/>
  <c r="Q309" i="21"/>
  <c r="Q310" i="21"/>
  <c r="Q311" i="21"/>
  <c r="Q312" i="21"/>
  <c r="Q313" i="21"/>
  <c r="Q314" i="21"/>
  <c r="Q315" i="21"/>
  <c r="Q316" i="21"/>
  <c r="Q317" i="21"/>
  <c r="Q318" i="21"/>
  <c r="Q319" i="21"/>
  <c r="Q320" i="21"/>
  <c r="Q321" i="21"/>
  <c r="Q322" i="21"/>
  <c r="Q323" i="21"/>
  <c r="Q324" i="21"/>
  <c r="Q325" i="21"/>
  <c r="Q326" i="21"/>
  <c r="Q327" i="21"/>
  <c r="Q328" i="21"/>
  <c r="Q329" i="21"/>
  <c r="Q330" i="21"/>
  <c r="Q331" i="21"/>
  <c r="Q332" i="21"/>
  <c r="Q333" i="21"/>
  <c r="Q334" i="21"/>
  <c r="Q335" i="21"/>
  <c r="Q336" i="21"/>
  <c r="Q337" i="21"/>
  <c r="Q338" i="21"/>
  <c r="Q339" i="21"/>
  <c r="Q340" i="21"/>
  <c r="Q341" i="21"/>
  <c r="Q342" i="21"/>
  <c r="Q343" i="21"/>
  <c r="Q344" i="21"/>
  <c r="Q345" i="21"/>
  <c r="Q346" i="21"/>
  <c r="Q347" i="21"/>
  <c r="Q348" i="21"/>
  <c r="Q349" i="21"/>
  <c r="Q350" i="21"/>
  <c r="Q351" i="21"/>
  <c r="Q352" i="21"/>
  <c r="Q353" i="21"/>
  <c r="Q354" i="21"/>
  <c r="Q355" i="21"/>
  <c r="Q356" i="21"/>
  <c r="Q357" i="21"/>
  <c r="Q358" i="21"/>
  <c r="Q359" i="21"/>
  <c r="Q360" i="21"/>
  <c r="Q361" i="21"/>
  <c r="Q362" i="21"/>
  <c r="Q363" i="21"/>
  <c r="Q364" i="21"/>
  <c r="Q365" i="21"/>
  <c r="Q366" i="21"/>
  <c r="Q367" i="21"/>
  <c r="Q368" i="21"/>
  <c r="Q369" i="21"/>
  <c r="Q370" i="21"/>
  <c r="Q371" i="21"/>
  <c r="Q372" i="21"/>
  <c r="Q373" i="21"/>
  <c r="Q374" i="21"/>
  <c r="Q375" i="21"/>
  <c r="Q376" i="21"/>
  <c r="Q377" i="21"/>
  <c r="Q378" i="21"/>
  <c r="Q379" i="21"/>
  <c r="Q380" i="21"/>
  <c r="Q381" i="21"/>
  <c r="Q382" i="21"/>
  <c r="Q383" i="21"/>
  <c r="Q384" i="21"/>
  <c r="Q385" i="21"/>
  <c r="Q386" i="21"/>
  <c r="Q387" i="21"/>
  <c r="Q388" i="21"/>
  <c r="Q389" i="21"/>
  <c r="Q390" i="21"/>
  <c r="Q391" i="21"/>
  <c r="Q392" i="21"/>
  <c r="Q393" i="21"/>
  <c r="Q394" i="21"/>
  <c r="Q395" i="21"/>
  <c r="Q396" i="21"/>
  <c r="Q397" i="21"/>
  <c r="Q398" i="21"/>
  <c r="Q399" i="21"/>
  <c r="Q400" i="21"/>
  <c r="Q401" i="21"/>
  <c r="Q402" i="21"/>
  <c r="Q403" i="21"/>
  <c r="Q404" i="21"/>
  <c r="Q405" i="21"/>
  <c r="Q406" i="21"/>
  <c r="Q407" i="21"/>
  <c r="Q408" i="21"/>
  <c r="Q409" i="21"/>
  <c r="Q410" i="21"/>
  <c r="Q411" i="21"/>
  <c r="Q412" i="21"/>
  <c r="Q413" i="21"/>
  <c r="Q414" i="21"/>
  <c r="Q415" i="21"/>
  <c r="Q416" i="21"/>
  <c r="Q417" i="21"/>
  <c r="Q418" i="21"/>
  <c r="Q419" i="21"/>
  <c r="Q420" i="21"/>
  <c r="Q421" i="21"/>
  <c r="Q422" i="21"/>
  <c r="Q423" i="21"/>
  <c r="Q424" i="21"/>
  <c r="Q425" i="21"/>
  <c r="Q426" i="21"/>
  <c r="Q427" i="21"/>
  <c r="Q428" i="21"/>
  <c r="Q429" i="21"/>
  <c r="Q430" i="21"/>
  <c r="Q431" i="21"/>
  <c r="Q432" i="21"/>
  <c r="Q433" i="21"/>
  <c r="Q434" i="21"/>
  <c r="Q435" i="21"/>
  <c r="Q436" i="21"/>
  <c r="Q437" i="21"/>
  <c r="Q438" i="21"/>
  <c r="Q439" i="21"/>
  <c r="Q440" i="21"/>
  <c r="Q441" i="21"/>
  <c r="Q442" i="21"/>
  <c r="Q443" i="21"/>
  <c r="Q444" i="21"/>
  <c r="Q445" i="21"/>
  <c r="Q446" i="21"/>
  <c r="Q447" i="21"/>
  <c r="Q448" i="21"/>
  <c r="Q449" i="21"/>
  <c r="Q450" i="21"/>
  <c r="Q451" i="21"/>
  <c r="Q452" i="21"/>
  <c r="Q453" i="21"/>
  <c r="Q454" i="21"/>
  <c r="Q455" i="21"/>
  <c r="Q456" i="21"/>
  <c r="Q457" i="21"/>
  <c r="Q458" i="21"/>
  <c r="Q459" i="21"/>
  <c r="Q460" i="21"/>
  <c r="Q461" i="21"/>
  <c r="Q462" i="21"/>
  <c r="Q463" i="21"/>
  <c r="Q464" i="21"/>
  <c r="Q465" i="21"/>
  <c r="Q466" i="21"/>
  <c r="Q467" i="21"/>
  <c r="Q468" i="21"/>
  <c r="Q469" i="21"/>
  <c r="Q470" i="21"/>
  <c r="Q471" i="21"/>
  <c r="Q472" i="21"/>
  <c r="Q473" i="21"/>
  <c r="Q474" i="21"/>
  <c r="Q475" i="21"/>
  <c r="Q476" i="21"/>
  <c r="Q477" i="21"/>
  <c r="Q478" i="21"/>
  <c r="Q479" i="21"/>
  <c r="Q480" i="21"/>
  <c r="Q481" i="21"/>
  <c r="Q482" i="21"/>
  <c r="Q483" i="21"/>
  <c r="Q484" i="21"/>
  <c r="Q485" i="21"/>
  <c r="Q486" i="21"/>
  <c r="Q487" i="21"/>
  <c r="Q488" i="21"/>
  <c r="Q489" i="21"/>
  <c r="Q490" i="21"/>
  <c r="Q491" i="21"/>
  <c r="Q492" i="21"/>
  <c r="Q493" i="21"/>
  <c r="Q494" i="21"/>
  <c r="Q495" i="21"/>
  <c r="Q496" i="21"/>
  <c r="Q497" i="21"/>
  <c r="Q498" i="21"/>
  <c r="Q499" i="21"/>
  <c r="Q500" i="21"/>
  <c r="Q501" i="21"/>
  <c r="Q502" i="21"/>
  <c r="Q503" i="21"/>
  <c r="Q504" i="21"/>
  <c r="Q505" i="21"/>
  <c r="Q506" i="21"/>
  <c r="Q507" i="21"/>
  <c r="Q508" i="21"/>
  <c r="Q509" i="21"/>
  <c r="Q510" i="21"/>
  <c r="Q511" i="21"/>
  <c r="Q512" i="21"/>
  <c r="Q513" i="21"/>
  <c r="Q514" i="21"/>
  <c r="Q515" i="21"/>
  <c r="Q516" i="21"/>
  <c r="Q517" i="21"/>
  <c r="Q518" i="21"/>
  <c r="Q519" i="21"/>
  <c r="Q520" i="21"/>
  <c r="Q521" i="21"/>
  <c r="Q522" i="21"/>
  <c r="Q523" i="21"/>
  <c r="Q524" i="21"/>
  <c r="Q525" i="21"/>
  <c r="Q526" i="21"/>
  <c r="Q527" i="21"/>
  <c r="Q528" i="21"/>
  <c r="Q529" i="21"/>
  <c r="Q530" i="21"/>
  <c r="Q531" i="21"/>
  <c r="Q532" i="21"/>
  <c r="Q533" i="21"/>
  <c r="Q534" i="21"/>
  <c r="Q535" i="21"/>
  <c r="Q536" i="21"/>
  <c r="Q537" i="21"/>
  <c r="Q538" i="21"/>
  <c r="Q539" i="21"/>
  <c r="Q540" i="21"/>
  <c r="Q541" i="21"/>
  <c r="Q542" i="21"/>
  <c r="Q543" i="21"/>
  <c r="Q544" i="21"/>
  <c r="Q545" i="21"/>
  <c r="Q546" i="21"/>
  <c r="Q547" i="21"/>
  <c r="Q548" i="21"/>
  <c r="Q549" i="21"/>
  <c r="Q550" i="21"/>
  <c r="Q551" i="21"/>
  <c r="Q552" i="21"/>
  <c r="Q553" i="21"/>
  <c r="Q554" i="21"/>
  <c r="Q555" i="21"/>
  <c r="Q556" i="21"/>
  <c r="Q557" i="21"/>
  <c r="Q558" i="21"/>
  <c r="Q559" i="21"/>
  <c r="Q560" i="21"/>
  <c r="Q561" i="21"/>
  <c r="Q562" i="21"/>
  <c r="Q563" i="21"/>
  <c r="Q564" i="21"/>
  <c r="Q565" i="21"/>
  <c r="Q566" i="21"/>
  <c r="Q567" i="21"/>
  <c r="Q568" i="21"/>
  <c r="Q569" i="21"/>
  <c r="Q570" i="21"/>
  <c r="Q571" i="21"/>
  <c r="Q572" i="21"/>
  <c r="Q573" i="21"/>
  <c r="Q574" i="21"/>
  <c r="Q575" i="21"/>
  <c r="Q576" i="21"/>
  <c r="Q577" i="21"/>
  <c r="Q578" i="21"/>
  <c r="Q579" i="21"/>
  <c r="Q580" i="21"/>
  <c r="Q581" i="21"/>
  <c r="Q582" i="21"/>
  <c r="Q583" i="21"/>
  <c r="Q584" i="21"/>
  <c r="Q585" i="21"/>
  <c r="Q586" i="21"/>
  <c r="Q587" i="21"/>
  <c r="Q588" i="21"/>
  <c r="Q589" i="21"/>
  <c r="Q590" i="21"/>
  <c r="Q591" i="21"/>
  <c r="Q592" i="21"/>
  <c r="Q593" i="21"/>
  <c r="Q594" i="21"/>
  <c r="Q595" i="21"/>
  <c r="Q596" i="21"/>
  <c r="Q597" i="21"/>
  <c r="Q598" i="21"/>
  <c r="Q599" i="21"/>
  <c r="Q600" i="21"/>
  <c r="Q601" i="21"/>
  <c r="Q602" i="21"/>
  <c r="Q603" i="21"/>
  <c r="Q604" i="21"/>
  <c r="Q605" i="21"/>
  <c r="Q606" i="21"/>
  <c r="Q607" i="21"/>
  <c r="Q608" i="21"/>
  <c r="Q609" i="21"/>
  <c r="Q610" i="21"/>
  <c r="Q611" i="21"/>
  <c r="Q612" i="21"/>
  <c r="Q613" i="21"/>
  <c r="Q614" i="21"/>
  <c r="Q615" i="21"/>
  <c r="Q616" i="21"/>
  <c r="Q617" i="21"/>
  <c r="Q618" i="21"/>
  <c r="Q619" i="21"/>
  <c r="Q620" i="21"/>
  <c r="Q621" i="21"/>
  <c r="Q622" i="21"/>
  <c r="Q623" i="21"/>
  <c r="Q624" i="21"/>
  <c r="Q625" i="21"/>
  <c r="Q626" i="21"/>
  <c r="Q627" i="21"/>
  <c r="Q628" i="21"/>
  <c r="Q629" i="21"/>
  <c r="Q630" i="21"/>
  <c r="Q631" i="21"/>
  <c r="Q632" i="21"/>
  <c r="Q633" i="21"/>
  <c r="Q634" i="21"/>
  <c r="Q635" i="21"/>
  <c r="Q636" i="21"/>
  <c r="Q637" i="21"/>
  <c r="Q638" i="21"/>
  <c r="Q639" i="21"/>
  <c r="Q640" i="21"/>
  <c r="Q641" i="21"/>
  <c r="Q642" i="21"/>
  <c r="Q643" i="21"/>
  <c r="Q644" i="21"/>
  <c r="Q645" i="21"/>
  <c r="Q646" i="21"/>
  <c r="Q647" i="21"/>
  <c r="Q648" i="21"/>
  <c r="Q649" i="21"/>
  <c r="Q650" i="21"/>
  <c r="Q651" i="21"/>
  <c r="Q652" i="21"/>
  <c r="Q653" i="21"/>
  <c r="Q654" i="21"/>
  <c r="Q655" i="21"/>
  <c r="Q656" i="21"/>
  <c r="Q657" i="21"/>
  <c r="Q658" i="21"/>
  <c r="Q659" i="21"/>
  <c r="Q660" i="21"/>
  <c r="Q661" i="21"/>
  <c r="Q662" i="21"/>
  <c r="Q663" i="21"/>
  <c r="Q664" i="21"/>
  <c r="Q665" i="21"/>
  <c r="Q666" i="21"/>
  <c r="Q667" i="21"/>
  <c r="Q668" i="21"/>
  <c r="Q669" i="21"/>
  <c r="Q670" i="21"/>
  <c r="Q671" i="21"/>
  <c r="Q672" i="21"/>
  <c r="Q673" i="21"/>
  <c r="Q674" i="21"/>
  <c r="Q675" i="21"/>
  <c r="Q676" i="21"/>
  <c r="Q677" i="21"/>
  <c r="Q678" i="21"/>
  <c r="Q679" i="21"/>
  <c r="Q680" i="21"/>
  <c r="Q681" i="21"/>
  <c r="Q682" i="21"/>
  <c r="Q683" i="21"/>
  <c r="Q684" i="21"/>
  <c r="Q685" i="21"/>
  <c r="Q686" i="21"/>
  <c r="Q687" i="21"/>
  <c r="Q688" i="21"/>
  <c r="Q689" i="21"/>
  <c r="Q690" i="21"/>
  <c r="Q691" i="21"/>
  <c r="Q692" i="21"/>
  <c r="Q693" i="21"/>
  <c r="Q694" i="21"/>
  <c r="Q695" i="21"/>
  <c r="Q696" i="21"/>
  <c r="Q697" i="21"/>
  <c r="Q698" i="21"/>
  <c r="Q699" i="21"/>
  <c r="Q700" i="21"/>
  <c r="Q701" i="21"/>
  <c r="Q702" i="21"/>
  <c r="Q703" i="21"/>
  <c r="Q704" i="21"/>
  <c r="Q705" i="21"/>
  <c r="Q706" i="21"/>
  <c r="Q707" i="21"/>
  <c r="Q708" i="21"/>
  <c r="Q709" i="21"/>
  <c r="Q710" i="21"/>
  <c r="Q711" i="21"/>
  <c r="Q712" i="21"/>
  <c r="Q713" i="21"/>
  <c r="Q714" i="21"/>
  <c r="Q715" i="21"/>
  <c r="Q716" i="21"/>
  <c r="Q717" i="21"/>
  <c r="Q718" i="21"/>
  <c r="Q719" i="21"/>
  <c r="Q720" i="21"/>
  <c r="Q721" i="21"/>
  <c r="Q722" i="21"/>
  <c r="Q723" i="21"/>
  <c r="Q724" i="21"/>
  <c r="Q725" i="21"/>
  <c r="Q726" i="21"/>
  <c r="Q727" i="21"/>
  <c r="Q728" i="21"/>
  <c r="Q729" i="21"/>
  <c r="Q730" i="21"/>
  <c r="Q731" i="21"/>
  <c r="Q732" i="21"/>
  <c r="Q733" i="21"/>
  <c r="Q734" i="21"/>
  <c r="Q735" i="21"/>
  <c r="Q736" i="21"/>
  <c r="Q737" i="21"/>
  <c r="Q738" i="21"/>
  <c r="Q739" i="21"/>
  <c r="Q740" i="21"/>
  <c r="Q741" i="21"/>
  <c r="Q742" i="21"/>
  <c r="Q743" i="21"/>
  <c r="Q744" i="21"/>
  <c r="Q745" i="21"/>
  <c r="Q746" i="21"/>
  <c r="Q747" i="21"/>
  <c r="Q748" i="21"/>
  <c r="Q749" i="21"/>
  <c r="Q750" i="21"/>
  <c r="Q751" i="21"/>
  <c r="Q752" i="21"/>
  <c r="Q753" i="21"/>
  <c r="Q754" i="21"/>
  <c r="Q755" i="21"/>
  <c r="Q756" i="21"/>
  <c r="Q757" i="21"/>
  <c r="Q758" i="21"/>
  <c r="Q759" i="21"/>
  <c r="Q760" i="21"/>
  <c r="Q761" i="21"/>
  <c r="Q762" i="21"/>
  <c r="Q763" i="21"/>
  <c r="Q764" i="21"/>
  <c r="Q765" i="21"/>
  <c r="Q766" i="21"/>
  <c r="Q767" i="21"/>
  <c r="Q768" i="21"/>
  <c r="Q769" i="21"/>
  <c r="Q770" i="21"/>
  <c r="Q771" i="21"/>
  <c r="Q772" i="21"/>
  <c r="Q773" i="21"/>
  <c r="Q774" i="21"/>
  <c r="Q775" i="21"/>
  <c r="Q776" i="21"/>
  <c r="Q777" i="21"/>
  <c r="Q778" i="21"/>
  <c r="Q779" i="21"/>
  <c r="Q780" i="21"/>
  <c r="Q781" i="21"/>
  <c r="Q782" i="21"/>
  <c r="Q783" i="21"/>
  <c r="Q784" i="21"/>
  <c r="Q785" i="21"/>
  <c r="Q786" i="21"/>
  <c r="Q787" i="21"/>
  <c r="Q788" i="21"/>
  <c r="Q789" i="21"/>
  <c r="Q790" i="21"/>
  <c r="Q791" i="21"/>
  <c r="Q792" i="21"/>
  <c r="Q793" i="21"/>
  <c r="Q794" i="21"/>
  <c r="Q795" i="21"/>
  <c r="Q796" i="21"/>
  <c r="Q797" i="21"/>
  <c r="Q798" i="21"/>
  <c r="Q799" i="21"/>
  <c r="Q800" i="21"/>
  <c r="Q801" i="21"/>
  <c r="Q802" i="21"/>
  <c r="Q803" i="21"/>
  <c r="Q804" i="21"/>
  <c r="Q805" i="21"/>
  <c r="Q806" i="21"/>
  <c r="Q807" i="21"/>
  <c r="Q808" i="21"/>
  <c r="Q809" i="21"/>
  <c r="Q810" i="21"/>
  <c r="Q811" i="21"/>
  <c r="Q812" i="21"/>
  <c r="Q813" i="21"/>
  <c r="Q814" i="21"/>
  <c r="Q815" i="21"/>
  <c r="Q816" i="21"/>
  <c r="Q817" i="21"/>
  <c r="Q818" i="21"/>
  <c r="Q819" i="21"/>
  <c r="Q820" i="21"/>
  <c r="Q821" i="21"/>
  <c r="Q822" i="21"/>
  <c r="Q823" i="21"/>
  <c r="Q824" i="21"/>
  <c r="Q825" i="21"/>
  <c r="Q826" i="21"/>
  <c r="Q827" i="21"/>
  <c r="Q828" i="21"/>
  <c r="Q829" i="21"/>
  <c r="Q830" i="21"/>
  <c r="Q831" i="21"/>
  <c r="Q832" i="21"/>
  <c r="Q833" i="21"/>
  <c r="Q834" i="21"/>
  <c r="Q835" i="21"/>
  <c r="Q836" i="21"/>
  <c r="Q837" i="21"/>
  <c r="Q838" i="21"/>
  <c r="Q839" i="21"/>
  <c r="Q840" i="21"/>
  <c r="Q841" i="21"/>
  <c r="Q842" i="21"/>
  <c r="Q843" i="21"/>
  <c r="Q844" i="21"/>
  <c r="Q845" i="21"/>
  <c r="Q846" i="21"/>
  <c r="Q847" i="21"/>
  <c r="Q848" i="21"/>
  <c r="Q849" i="21"/>
  <c r="Q850" i="21"/>
  <c r="Q851" i="21"/>
  <c r="Q852" i="21"/>
  <c r="Q853" i="21"/>
  <c r="Q854" i="21"/>
  <c r="Q855" i="21"/>
  <c r="Q856" i="21"/>
  <c r="Q857" i="21"/>
  <c r="Q858" i="21"/>
  <c r="Q859" i="21"/>
  <c r="Q860" i="21"/>
  <c r="Q861" i="21"/>
  <c r="Q862" i="21"/>
  <c r="Q863" i="21"/>
  <c r="Q864" i="21"/>
  <c r="Q865" i="21"/>
  <c r="Q866" i="21"/>
  <c r="Q867" i="21"/>
  <c r="Q868" i="21"/>
  <c r="Q869" i="21"/>
  <c r="Q870" i="21"/>
  <c r="Q871" i="21"/>
  <c r="Q872" i="21"/>
  <c r="Q873" i="21"/>
  <c r="Q874" i="21"/>
  <c r="Q875" i="21"/>
  <c r="Q876" i="21"/>
  <c r="Q877" i="21"/>
  <c r="Q878" i="21"/>
  <c r="Q879" i="21"/>
  <c r="Q880" i="21"/>
  <c r="Q881" i="21"/>
  <c r="Q882" i="21"/>
  <c r="Q883" i="21"/>
  <c r="Q884" i="21"/>
  <c r="Q885" i="21"/>
  <c r="Q886" i="21"/>
  <c r="Q887" i="21"/>
  <c r="Q888" i="21"/>
  <c r="Q889" i="21"/>
  <c r="Q890" i="21"/>
  <c r="Q891" i="21"/>
  <c r="Q892" i="21"/>
  <c r="Q893" i="21"/>
  <c r="Q894" i="21"/>
  <c r="Q895" i="21"/>
  <c r="Q896" i="21"/>
  <c r="Q897" i="21"/>
  <c r="Q898" i="21"/>
  <c r="Q899" i="21"/>
  <c r="Q900" i="21"/>
  <c r="Q901" i="21"/>
  <c r="Q902" i="21"/>
  <c r="Q903" i="21"/>
  <c r="Q904" i="21"/>
  <c r="Q905" i="21"/>
  <c r="Q906" i="21"/>
  <c r="Q907" i="21"/>
  <c r="Q908" i="21"/>
  <c r="Q909" i="21"/>
  <c r="Q910" i="21"/>
  <c r="Q911" i="21"/>
  <c r="Q912" i="21"/>
  <c r="Q913" i="21"/>
  <c r="Q914" i="21"/>
  <c r="Q915" i="21"/>
  <c r="Q916" i="21"/>
  <c r="Q917" i="21"/>
  <c r="Q918" i="21"/>
  <c r="Q919" i="21"/>
  <c r="Q920" i="21"/>
  <c r="Q921" i="21"/>
  <c r="Q922" i="21"/>
  <c r="Q923" i="21"/>
  <c r="Q924" i="21"/>
  <c r="Q925" i="21"/>
  <c r="Q926" i="21"/>
  <c r="Q927" i="21"/>
  <c r="Q928" i="21"/>
  <c r="Q929" i="21"/>
  <c r="Q930" i="21"/>
  <c r="Q931" i="21"/>
  <c r="Q932" i="21"/>
  <c r="Q933" i="21"/>
  <c r="Q934" i="21"/>
  <c r="Q935" i="21"/>
  <c r="Q936" i="21"/>
  <c r="Q937" i="21"/>
  <c r="Q938" i="21"/>
  <c r="Q939" i="21"/>
  <c r="Q940" i="21"/>
  <c r="Q941" i="21"/>
  <c r="Q942" i="21"/>
  <c r="Q943" i="21"/>
  <c r="Q944" i="21"/>
  <c r="Q945" i="21"/>
  <c r="Q946" i="21"/>
  <c r="Q947" i="21"/>
  <c r="Q948" i="21"/>
  <c r="Q949" i="21"/>
  <c r="Q950" i="21"/>
  <c r="Q951" i="21"/>
  <c r="Q952" i="21"/>
  <c r="Q953" i="21"/>
  <c r="Q954" i="21"/>
  <c r="Q955" i="21"/>
  <c r="Q956" i="21"/>
  <c r="Q957" i="21"/>
  <c r="Q958" i="21"/>
  <c r="Q959" i="21"/>
  <c r="Q960" i="21"/>
  <c r="Q961" i="21"/>
  <c r="Q962" i="21"/>
  <c r="Q963" i="21"/>
  <c r="Q964" i="21"/>
  <c r="Q965" i="21"/>
  <c r="Q966" i="21"/>
  <c r="Q967" i="21"/>
  <c r="Q968" i="21"/>
  <c r="Q969" i="21"/>
  <c r="Q970" i="21"/>
  <c r="Q971" i="21"/>
  <c r="Q972" i="21"/>
  <c r="Q973" i="21"/>
  <c r="Q974" i="21"/>
  <c r="Q975" i="21"/>
  <c r="Q976" i="21"/>
  <c r="Q977" i="21"/>
  <c r="Q978" i="21"/>
  <c r="Q979" i="21"/>
  <c r="Q980" i="21"/>
  <c r="Q981" i="21"/>
  <c r="Q982" i="21"/>
  <c r="Q983" i="21"/>
  <c r="Q984" i="21"/>
  <c r="Q985" i="21"/>
  <c r="Q986" i="21"/>
  <c r="Q987" i="21"/>
  <c r="Q988" i="21"/>
  <c r="Q989" i="21"/>
  <c r="Q990" i="21"/>
  <c r="Q991" i="21"/>
  <c r="Q992" i="21"/>
  <c r="Q993" i="21"/>
  <c r="Q994" i="21"/>
  <c r="Q995" i="21"/>
  <c r="Q996" i="21"/>
  <c r="Q997" i="21"/>
  <c r="Q998" i="21"/>
  <c r="Q999" i="21"/>
  <c r="Q1000" i="21"/>
  <c r="Q1001" i="21"/>
  <c r="Q1002" i="21"/>
  <c r="Q1003" i="21"/>
  <c r="Q1004" i="21"/>
  <c r="Q1005" i="21"/>
  <c r="Q1006" i="21"/>
  <c r="Q1007" i="21"/>
  <c r="Q1008" i="21"/>
  <c r="Q1009" i="21"/>
  <c r="Q1010" i="21"/>
  <c r="Q1011" i="21"/>
  <c r="Q1012" i="21"/>
  <c r="Q1013" i="21"/>
  <c r="Q1014" i="21"/>
  <c r="Q1015" i="21"/>
  <c r="Q1016" i="21"/>
  <c r="Q1017" i="21"/>
  <c r="Q1018" i="21"/>
  <c r="Q1019" i="21"/>
  <c r="Q1020" i="21"/>
  <c r="Q1021" i="21"/>
  <c r="Q1022" i="21"/>
  <c r="Q1023" i="21"/>
  <c r="Q1024" i="21"/>
  <c r="Q1025" i="21"/>
  <c r="Q1026" i="21"/>
  <c r="Q1027" i="21"/>
  <c r="Q1028" i="21"/>
  <c r="Q1029" i="21"/>
  <c r="Q1030" i="21"/>
  <c r="Q1031" i="21"/>
  <c r="Q1032" i="21"/>
  <c r="Q1033" i="21"/>
  <c r="Q1034" i="21"/>
  <c r="Q1035" i="21"/>
  <c r="Q1036" i="21"/>
  <c r="Q1037" i="21"/>
  <c r="Q1038" i="21"/>
  <c r="Q1039" i="21"/>
  <c r="Q1040" i="21"/>
  <c r="Q1041" i="21"/>
  <c r="Q1042" i="21"/>
  <c r="Q1043" i="21"/>
  <c r="Q1044" i="21"/>
  <c r="Q1045" i="21"/>
  <c r="Q1046" i="21"/>
  <c r="Q1047" i="21"/>
  <c r="Q1048" i="21"/>
  <c r="Q1049" i="21"/>
  <c r="Q1050" i="21"/>
  <c r="Q1051" i="21"/>
  <c r="Q1052" i="21"/>
  <c r="Q1053" i="21"/>
  <c r="Q1054" i="21"/>
  <c r="Q1055" i="21"/>
  <c r="Q1056" i="21"/>
  <c r="Q1057" i="21"/>
  <c r="Q1058" i="21"/>
  <c r="Q1059" i="21"/>
  <c r="Q1060" i="21"/>
  <c r="Q1061" i="21"/>
  <c r="Q1062" i="21"/>
  <c r="Q1063" i="21"/>
  <c r="Q1064" i="21"/>
  <c r="Q1065" i="21"/>
  <c r="Q1066" i="21"/>
  <c r="Q1067" i="21"/>
  <c r="Q1068" i="21"/>
  <c r="Q1069" i="21"/>
  <c r="Q1070" i="21"/>
  <c r="Q1071" i="21"/>
  <c r="Q1072" i="21"/>
  <c r="Q1073" i="21"/>
  <c r="Q1074" i="21"/>
  <c r="Q1075" i="21"/>
  <c r="Q1076" i="21"/>
  <c r="Q1077" i="21"/>
  <c r="Q1078" i="21"/>
  <c r="Q1079" i="21"/>
  <c r="Q1080" i="21"/>
  <c r="Q1081" i="21"/>
  <c r="Q1082" i="21"/>
  <c r="Q1083" i="21"/>
  <c r="Q1084" i="21"/>
  <c r="Q1085" i="21"/>
  <c r="Q1086" i="21"/>
  <c r="Q1087" i="21"/>
  <c r="Q1088" i="21"/>
  <c r="Q1089" i="21"/>
  <c r="Q1090" i="21"/>
  <c r="Q1091" i="21"/>
  <c r="Q1092" i="21"/>
  <c r="Q1093" i="21"/>
  <c r="Q1094" i="21"/>
  <c r="Q1095" i="21"/>
  <c r="Q1096" i="21"/>
  <c r="Q1097" i="21"/>
  <c r="Q1098" i="21"/>
  <c r="Q1099" i="21"/>
  <c r="Q1100" i="21"/>
  <c r="Q1101" i="21"/>
  <c r="Q1102" i="21"/>
  <c r="Q1103" i="21"/>
  <c r="Q1104" i="21"/>
  <c r="Q1105" i="21"/>
  <c r="Q1106" i="21"/>
  <c r="Q1107" i="21"/>
  <c r="Q1108" i="21"/>
  <c r="Q1109" i="21"/>
  <c r="Q1110" i="21"/>
  <c r="Q1111" i="21"/>
  <c r="Q1112" i="21"/>
  <c r="Q1113" i="21"/>
  <c r="Q1114" i="21"/>
  <c r="Q1115" i="21"/>
  <c r="Q1116" i="21"/>
  <c r="Q1117" i="21"/>
  <c r="Q1118" i="21"/>
  <c r="Q1119" i="21"/>
  <c r="Q1120" i="21"/>
  <c r="Q1121" i="21"/>
  <c r="Q1122" i="21"/>
  <c r="Q1123" i="21"/>
  <c r="Q1124" i="21"/>
  <c r="Q1125" i="21"/>
  <c r="Q1126" i="21"/>
  <c r="Q1127" i="21"/>
  <c r="Q1128" i="21"/>
  <c r="Q1129" i="21"/>
  <c r="Q1130" i="21"/>
  <c r="Q1131" i="21"/>
  <c r="Q1132" i="21"/>
  <c r="Q1133" i="21"/>
  <c r="Q1134" i="21"/>
  <c r="Q1135" i="21"/>
  <c r="Q1136" i="21"/>
  <c r="Q1137" i="21"/>
  <c r="Q1138" i="21"/>
  <c r="Q1139" i="21"/>
  <c r="Q1140" i="21"/>
  <c r="Q1141" i="21"/>
  <c r="Q1142" i="21"/>
  <c r="Q1143" i="21"/>
  <c r="Q1144" i="21"/>
  <c r="Q1145" i="21"/>
  <c r="Q1146" i="21"/>
  <c r="Q1147" i="21"/>
  <c r="Q1148" i="21"/>
  <c r="Q1149" i="21"/>
  <c r="Q1150" i="21"/>
  <c r="Q1151" i="21"/>
  <c r="Q1152" i="21"/>
  <c r="Q1153" i="21"/>
  <c r="Q1154" i="21"/>
  <c r="Q1155" i="21"/>
  <c r="Q1156" i="21"/>
  <c r="Q1157" i="21"/>
  <c r="Q1158" i="21"/>
  <c r="Q1159" i="21"/>
  <c r="Q1160" i="21"/>
  <c r="Q1161" i="21"/>
  <c r="Q1162" i="21"/>
  <c r="Q1163" i="21"/>
  <c r="Q1164" i="21"/>
  <c r="Q1165" i="21"/>
  <c r="Q1166" i="21"/>
  <c r="Q1167" i="21"/>
  <c r="Q1168" i="21"/>
  <c r="Q1169" i="21"/>
  <c r="Q1170" i="21"/>
  <c r="Q1171" i="21"/>
  <c r="Q1172" i="21"/>
  <c r="Q1173" i="21"/>
  <c r="Q1174" i="21"/>
  <c r="Q1175" i="21"/>
  <c r="Q1176" i="21"/>
  <c r="Q1177" i="21"/>
  <c r="Q1178" i="21"/>
  <c r="Q1179" i="21"/>
  <c r="Q1180" i="21"/>
  <c r="Q1181" i="21"/>
  <c r="Q1182" i="21"/>
  <c r="Q1183" i="21"/>
  <c r="Q1184" i="21"/>
  <c r="Q1185" i="21"/>
  <c r="Q1186" i="21"/>
  <c r="Q1187" i="21"/>
  <c r="Q1188" i="21"/>
  <c r="Q1189" i="21"/>
  <c r="Q1190" i="21"/>
  <c r="Q1191" i="21"/>
  <c r="Q1192" i="21"/>
  <c r="Q1193" i="21"/>
  <c r="Q1194" i="21"/>
  <c r="Q1195" i="21"/>
  <c r="Q1196" i="21"/>
  <c r="Q1197" i="21"/>
  <c r="Q1198" i="21"/>
  <c r="Q1199" i="21"/>
  <c r="Q1200" i="21"/>
  <c r="Q1201" i="21"/>
  <c r="Q1202" i="21"/>
  <c r="Q1203" i="21"/>
  <c r="Q1204" i="21"/>
  <c r="Q1205" i="21"/>
  <c r="Q1206" i="21"/>
  <c r="Q1207" i="21"/>
  <c r="Q1208" i="21"/>
  <c r="Q1209" i="21"/>
  <c r="Q1210" i="21"/>
  <c r="Q1211" i="21"/>
  <c r="Q1212" i="21"/>
  <c r="Q1213" i="21"/>
  <c r="Q1214" i="21"/>
  <c r="Q1215" i="21"/>
  <c r="Q1216" i="21"/>
  <c r="Q1217" i="21"/>
  <c r="Q1218" i="21"/>
  <c r="Q1219" i="21"/>
  <c r="Q1220" i="21"/>
  <c r="Q1221" i="21"/>
  <c r="Q1222" i="21"/>
  <c r="Q1223" i="21"/>
  <c r="Q1224" i="21"/>
  <c r="Q1225" i="21"/>
  <c r="Q1226" i="21"/>
  <c r="Q1227" i="21"/>
  <c r="Q1228" i="21"/>
  <c r="Q1229" i="21"/>
  <c r="Q1230" i="21"/>
  <c r="Q1231" i="21"/>
  <c r="Q1232" i="21"/>
  <c r="Q1233" i="21"/>
  <c r="Q1234" i="21"/>
  <c r="Q1235" i="21"/>
  <c r="Q1236" i="21"/>
  <c r="Q1237" i="21"/>
  <c r="Q1238" i="21"/>
  <c r="Q1239" i="21"/>
  <c r="Q1240" i="21"/>
  <c r="Q1241" i="21"/>
  <c r="Q1242" i="21"/>
  <c r="Q1243" i="21"/>
  <c r="Q1244" i="21"/>
  <c r="Q1245" i="21"/>
  <c r="Q1246" i="21"/>
  <c r="Q1247" i="21"/>
  <c r="Q1248" i="21"/>
  <c r="Q1249" i="21"/>
  <c r="Q1250" i="21"/>
  <c r="Q1251" i="21"/>
  <c r="Q1252" i="21"/>
  <c r="Q1253" i="21"/>
  <c r="Q1254" i="21"/>
  <c r="Q1255" i="21"/>
  <c r="Q1256" i="21"/>
  <c r="Q1257" i="21"/>
  <c r="Q1258" i="21"/>
  <c r="Q1259" i="21"/>
  <c r="Q1260" i="21"/>
  <c r="Q1261" i="21"/>
  <c r="Q1262" i="21"/>
  <c r="Q1263" i="21"/>
  <c r="Q1264" i="21"/>
  <c r="Q1265" i="21"/>
  <c r="Q1266" i="21"/>
  <c r="Q1267" i="21"/>
  <c r="Q1268" i="21"/>
  <c r="Q1269" i="21"/>
  <c r="Q1270" i="21"/>
  <c r="Q1271" i="21"/>
  <c r="Q1272" i="21"/>
  <c r="Q1273" i="21"/>
  <c r="Q1274" i="21"/>
  <c r="Q1275" i="21"/>
  <c r="Q1276" i="21"/>
  <c r="Q1277" i="21"/>
  <c r="Q1278" i="21"/>
  <c r="Q1279" i="21"/>
  <c r="Q1280" i="21"/>
  <c r="Q1281" i="21"/>
  <c r="Q1282" i="21"/>
  <c r="Q1283" i="21"/>
  <c r="Q1284" i="21"/>
  <c r="Q1285" i="21"/>
  <c r="Q1286" i="21"/>
  <c r="Q1287" i="21"/>
  <c r="Q1288" i="21"/>
  <c r="Q1289" i="21"/>
  <c r="Q1290" i="21"/>
  <c r="Q1291" i="21"/>
  <c r="Q1292" i="21"/>
  <c r="Q1293" i="21"/>
  <c r="Q1294" i="21"/>
  <c r="Q1295" i="21"/>
  <c r="Q1296" i="21"/>
  <c r="Q1297" i="21"/>
  <c r="Q1298" i="21"/>
  <c r="Q1299" i="21"/>
  <c r="Q1300" i="21"/>
  <c r="Q1301" i="21"/>
  <c r="Q1302" i="21"/>
  <c r="Q1303" i="21"/>
  <c r="Q1304" i="21"/>
  <c r="Q1305" i="21"/>
  <c r="Q1306" i="21"/>
  <c r="Q1307" i="21"/>
  <c r="Q1308" i="21"/>
  <c r="Q1309" i="21"/>
  <c r="Q1310" i="21"/>
  <c r="Q1311" i="21"/>
  <c r="Q1312" i="21"/>
  <c r="Q1313" i="21"/>
  <c r="Q1314" i="21"/>
  <c r="Q1315" i="21"/>
  <c r="Q1316" i="21"/>
  <c r="Q1317" i="21"/>
  <c r="Q1318" i="21"/>
  <c r="Q1319" i="21"/>
  <c r="Q1320" i="21"/>
  <c r="Q1321" i="21"/>
  <c r="Q1322" i="21"/>
  <c r="Q1323" i="21"/>
  <c r="Q1324" i="21"/>
  <c r="Q1325" i="21"/>
  <c r="Q1326" i="21"/>
  <c r="Q1327" i="21"/>
  <c r="Q1328" i="21"/>
  <c r="Q1329" i="21"/>
  <c r="Q1330" i="21"/>
  <c r="Q1331" i="21"/>
  <c r="Q1332" i="21"/>
  <c r="Q1333" i="21"/>
  <c r="Q1334" i="21"/>
  <c r="Q1335" i="21"/>
  <c r="Q1336" i="21"/>
  <c r="Q1337" i="21"/>
  <c r="Q1338" i="21"/>
  <c r="Q1339" i="21"/>
  <c r="Q1340" i="21"/>
  <c r="Q1341" i="21"/>
  <c r="Q1342" i="21"/>
  <c r="Q1343" i="21"/>
  <c r="Q1344" i="21"/>
  <c r="Q1345" i="21"/>
  <c r="Q1346" i="21"/>
  <c r="Q1347" i="21"/>
  <c r="Q1348" i="21"/>
  <c r="Q1349" i="21"/>
  <c r="Q1350" i="21"/>
  <c r="Q1351" i="21"/>
  <c r="Q1352" i="21"/>
  <c r="Q1353" i="21"/>
  <c r="Q1354" i="21"/>
  <c r="Q1355" i="21"/>
  <c r="Q1356" i="21"/>
  <c r="Q1357" i="21"/>
  <c r="Q1358" i="21"/>
  <c r="Q1359" i="21"/>
  <c r="Q1360" i="21"/>
  <c r="Q1361" i="21"/>
  <c r="Q1362" i="21"/>
  <c r="Q1363" i="21"/>
  <c r="Q1364" i="21"/>
  <c r="Q1365" i="21"/>
  <c r="Q1366" i="21"/>
  <c r="Q1367" i="21"/>
  <c r="Q1368" i="21"/>
  <c r="Q1369" i="21"/>
  <c r="Q1370" i="21"/>
  <c r="Q1371" i="21"/>
  <c r="Q1372" i="21"/>
  <c r="Q1373" i="21"/>
  <c r="Q1374" i="21"/>
  <c r="Q1375" i="21"/>
  <c r="Q1376" i="21"/>
  <c r="Q1377" i="21"/>
  <c r="Q1378" i="21"/>
  <c r="Q1379" i="21"/>
  <c r="Q1380" i="21"/>
  <c r="Q1381" i="21"/>
  <c r="Q1382" i="21"/>
  <c r="Q1383" i="21"/>
  <c r="Q1384" i="21"/>
  <c r="Q1385" i="21"/>
  <c r="Q1386" i="21"/>
  <c r="Q1387" i="21"/>
  <c r="Q1388" i="21"/>
  <c r="Q1389" i="21"/>
  <c r="Q1390" i="21"/>
  <c r="Q1391" i="21"/>
  <c r="Q1392" i="21"/>
  <c r="Q1393" i="21"/>
  <c r="Q1394" i="21"/>
  <c r="Q1395" i="21"/>
  <c r="Q1396" i="21"/>
  <c r="Q1397" i="21"/>
  <c r="Q1398" i="21"/>
  <c r="Q1399" i="21"/>
  <c r="Q1400" i="21"/>
  <c r="Q1401" i="21"/>
  <c r="Q1402" i="21"/>
  <c r="Q1403" i="21"/>
  <c r="Q1404" i="21"/>
  <c r="Q1405" i="21"/>
  <c r="Q1406" i="21"/>
  <c r="Q1407" i="21"/>
  <c r="Q1408" i="21"/>
  <c r="Q1409" i="21"/>
  <c r="Q1410" i="21"/>
  <c r="Q1411" i="21"/>
  <c r="Q1412" i="21"/>
  <c r="Q1413" i="21"/>
  <c r="Q1414" i="21"/>
  <c r="Q1415" i="21"/>
  <c r="Q1416" i="21"/>
  <c r="Q1417" i="21"/>
  <c r="Q1418" i="21"/>
  <c r="Q1419" i="21"/>
  <c r="Q1420" i="21"/>
  <c r="Q1421" i="21"/>
  <c r="Q1422" i="21"/>
  <c r="Q1423" i="21"/>
  <c r="Q1424" i="21"/>
  <c r="Q1425" i="21"/>
  <c r="Q1426" i="21"/>
  <c r="Q1427" i="21"/>
  <c r="Q1428" i="21"/>
  <c r="Q1429" i="21"/>
  <c r="Q1430" i="21"/>
  <c r="Q1431" i="21"/>
  <c r="Q1432" i="21"/>
  <c r="Q1433" i="21"/>
  <c r="Q1434" i="21"/>
  <c r="Q1435" i="21"/>
  <c r="Q1436" i="21"/>
  <c r="Q1437" i="21"/>
  <c r="Q1438" i="21"/>
  <c r="Q1439" i="21"/>
  <c r="Q1440" i="21"/>
  <c r="Q1441" i="21"/>
  <c r="Q1442" i="21"/>
  <c r="Q1443" i="21"/>
  <c r="Q1444" i="21"/>
  <c r="Q1445" i="21"/>
  <c r="Q1446" i="21"/>
  <c r="Q1447" i="21"/>
  <c r="Q1448" i="21"/>
  <c r="Q1449" i="21"/>
  <c r="Q1450" i="21"/>
  <c r="Q1451" i="21"/>
  <c r="Q1452" i="21"/>
  <c r="Q1453" i="21"/>
  <c r="Q1454" i="21"/>
  <c r="Q1455" i="21"/>
  <c r="Q1456" i="21"/>
  <c r="Q1457" i="21"/>
  <c r="Q1458" i="21"/>
  <c r="Q1459" i="21"/>
  <c r="Q1460" i="21"/>
  <c r="Q1461" i="21"/>
  <c r="Q1462" i="21"/>
  <c r="Q1463" i="21"/>
  <c r="Q1464" i="21"/>
  <c r="Q1465" i="21"/>
  <c r="Q1466" i="21"/>
  <c r="Q1467" i="21"/>
  <c r="Q1468" i="21"/>
  <c r="Q1469" i="21"/>
  <c r="Q1470" i="21"/>
  <c r="Q1471" i="21"/>
  <c r="Q1472" i="21"/>
  <c r="Q1473" i="21"/>
  <c r="Q1474" i="21"/>
  <c r="Q1475" i="21"/>
  <c r="Q1476" i="21"/>
  <c r="Q1477" i="21"/>
  <c r="Q1478" i="21"/>
  <c r="Q1479" i="21"/>
  <c r="Q1480" i="21"/>
  <c r="Q1481" i="21"/>
  <c r="Q1482" i="21"/>
  <c r="Q1483" i="21"/>
  <c r="Q1484" i="21"/>
  <c r="Q1485" i="21"/>
  <c r="Q1486" i="21"/>
  <c r="Q1487" i="21"/>
  <c r="Q1488" i="21"/>
  <c r="Q1489" i="21"/>
  <c r="Q1490" i="21"/>
  <c r="Q1491" i="21"/>
  <c r="Q1492" i="21"/>
  <c r="Q1493" i="21"/>
  <c r="Q1494" i="21"/>
  <c r="Q1495" i="21"/>
  <c r="Q1496" i="21"/>
  <c r="Q1497" i="21"/>
  <c r="Q1498" i="21"/>
  <c r="Q1499" i="21"/>
  <c r="Q1500" i="21"/>
  <c r="Q1501" i="21"/>
  <c r="Q1502" i="21"/>
  <c r="Q1503" i="21"/>
  <c r="Q1504" i="21"/>
  <c r="Q1505" i="21"/>
  <c r="Q1506" i="21"/>
  <c r="Q1507" i="21"/>
  <c r="Q1508" i="21"/>
  <c r="Q1509" i="21"/>
  <c r="Q1510" i="21"/>
  <c r="Q1511" i="21"/>
  <c r="Q1512" i="21"/>
  <c r="Q1513" i="21"/>
  <c r="Q1514" i="21"/>
  <c r="Q1515" i="21"/>
  <c r="Q1516" i="21"/>
  <c r="Q1517" i="21"/>
  <c r="Q1518" i="21"/>
  <c r="Q1519" i="21"/>
  <c r="Q1520" i="21"/>
  <c r="Q1521" i="21"/>
  <c r="Q1522" i="21"/>
  <c r="Q1523" i="21"/>
  <c r="Q1524" i="21"/>
  <c r="Q1525" i="21"/>
  <c r="Q1526" i="21"/>
  <c r="Q1527" i="21"/>
  <c r="Q1528" i="21"/>
  <c r="Q1529" i="21"/>
  <c r="Q1530" i="21"/>
  <c r="Q1531" i="21"/>
  <c r="Q1532" i="21"/>
  <c r="Q1533" i="21"/>
  <c r="Q1534" i="21"/>
  <c r="Q1535" i="21"/>
  <c r="Q1536" i="21"/>
  <c r="Q1537" i="21"/>
  <c r="Q1538" i="21"/>
  <c r="Q1539" i="21"/>
  <c r="Q1540" i="21"/>
  <c r="Q1541" i="21"/>
  <c r="Q1542" i="21"/>
  <c r="Q1543" i="21"/>
  <c r="Q1544" i="21"/>
  <c r="Q1545" i="21"/>
  <c r="Q1546" i="21"/>
  <c r="Q1547" i="21"/>
  <c r="Q1548" i="21"/>
  <c r="Q1549" i="21"/>
  <c r="Q1550" i="21"/>
  <c r="Q1551" i="21"/>
  <c r="Q1552" i="21"/>
  <c r="Q1553" i="21"/>
  <c r="Q1554" i="21"/>
  <c r="Q1555" i="21"/>
  <c r="Q1556" i="21"/>
  <c r="Q1557" i="21"/>
  <c r="Q1558" i="21"/>
  <c r="Q1559" i="21"/>
  <c r="Q1560" i="21"/>
  <c r="Q1561" i="21"/>
  <c r="Q1562" i="21"/>
  <c r="Q1563" i="21"/>
  <c r="Q1564" i="21"/>
  <c r="Q1565" i="21"/>
  <c r="Q1566" i="21"/>
  <c r="Q1567" i="21"/>
  <c r="Q1568" i="21"/>
  <c r="Q1569" i="21"/>
  <c r="Q1570" i="21"/>
  <c r="Q1571" i="21"/>
  <c r="Q1572" i="21"/>
  <c r="Q1573" i="21"/>
  <c r="Q1574" i="21"/>
  <c r="Q1575" i="21"/>
  <c r="Q1576" i="21"/>
  <c r="Q1577" i="21"/>
  <c r="Q1578" i="21"/>
  <c r="Q1579" i="21"/>
  <c r="Q1580" i="21"/>
  <c r="Q1581" i="21"/>
  <c r="Q1582" i="21"/>
  <c r="Q1583" i="21"/>
  <c r="Q1584" i="21"/>
  <c r="Q1585" i="21"/>
  <c r="Q1586" i="21"/>
  <c r="Q1587" i="21"/>
  <c r="Q1588" i="21"/>
  <c r="Q1589" i="21"/>
  <c r="Q1590" i="21"/>
  <c r="Q1591" i="21"/>
  <c r="Q1592" i="21"/>
  <c r="Q1593" i="21"/>
  <c r="Q1594" i="21"/>
  <c r="Q1595" i="21"/>
  <c r="Q1596" i="21"/>
  <c r="Q1597" i="21"/>
  <c r="Q1598" i="21"/>
  <c r="Q1599" i="21"/>
  <c r="Q1600" i="21"/>
  <c r="Q1601" i="21"/>
  <c r="Q1602" i="21"/>
  <c r="Q1603" i="21"/>
  <c r="Q1604" i="21"/>
  <c r="Q1605" i="21"/>
  <c r="Q1606" i="21"/>
  <c r="Q1607" i="21"/>
  <c r="Q1608" i="21"/>
  <c r="Q1609" i="21"/>
  <c r="Q1610" i="21"/>
  <c r="Q1611" i="21"/>
  <c r="Q1612" i="21"/>
  <c r="Q1613" i="21"/>
  <c r="Q1614" i="21"/>
  <c r="Q1615" i="21"/>
  <c r="Q1616" i="21"/>
  <c r="Q1617" i="21"/>
  <c r="Q1618" i="21"/>
  <c r="Q1619" i="21"/>
  <c r="Q1620" i="21"/>
  <c r="Q1621" i="21"/>
  <c r="Q1622" i="21"/>
  <c r="Q1623" i="21"/>
  <c r="Q1624" i="21"/>
  <c r="Q1625" i="21"/>
  <c r="Q1626" i="21"/>
  <c r="Q1627" i="21"/>
  <c r="Q1628" i="21"/>
  <c r="Q1629" i="21"/>
  <c r="Q1630" i="21"/>
  <c r="Q1631" i="21"/>
  <c r="Q1632" i="21"/>
  <c r="Q1633" i="21"/>
  <c r="Q1634" i="21"/>
  <c r="Q1635" i="21"/>
  <c r="Q1636" i="21"/>
  <c r="Q1637" i="21"/>
  <c r="Q1638" i="21"/>
  <c r="Q1639" i="21"/>
  <c r="Q1640" i="21"/>
  <c r="Q1641" i="21"/>
  <c r="Q1642" i="21"/>
  <c r="Q1643" i="21"/>
  <c r="Q1644" i="21"/>
  <c r="Q1645" i="21"/>
  <c r="Q1646" i="21"/>
  <c r="Q1647" i="21"/>
  <c r="Q1648" i="21"/>
  <c r="Q1649" i="21"/>
  <c r="Q1650" i="21"/>
  <c r="Q1651" i="21"/>
  <c r="Q1652" i="21"/>
  <c r="Q1653" i="21"/>
  <c r="Q1654" i="21"/>
  <c r="Q1655" i="21"/>
  <c r="Q1656" i="21"/>
  <c r="Q1657" i="21"/>
  <c r="Q1658" i="21"/>
  <c r="Q1659" i="21"/>
  <c r="Q1660" i="21"/>
  <c r="Q1661" i="21"/>
  <c r="Q1662" i="21"/>
  <c r="Q1663" i="21"/>
  <c r="Q1664" i="21"/>
  <c r="Q1665" i="21"/>
  <c r="Q1666" i="21"/>
  <c r="Q1667" i="21"/>
  <c r="Q1668" i="21"/>
  <c r="Q1669" i="21"/>
  <c r="Q1670" i="21"/>
  <c r="Q1671" i="21"/>
  <c r="Q1672" i="21"/>
  <c r="Q1673" i="21"/>
  <c r="Q1674" i="21"/>
  <c r="Q1675" i="21"/>
  <c r="Q1676" i="21"/>
  <c r="Q1677" i="21"/>
  <c r="Q1678" i="21"/>
  <c r="Q1679" i="21"/>
  <c r="Q1680" i="21"/>
  <c r="Q1681" i="21"/>
  <c r="Q1682" i="21"/>
  <c r="Q1683" i="21"/>
  <c r="Q1684" i="21"/>
  <c r="Q1685" i="21"/>
  <c r="Q1686" i="21"/>
  <c r="Q1687" i="21"/>
  <c r="Q1688" i="21"/>
  <c r="Q1689" i="21"/>
  <c r="Q1690" i="21"/>
  <c r="Q1691" i="21"/>
  <c r="Q1692" i="21"/>
  <c r="Q1693" i="21"/>
  <c r="Q1694" i="21"/>
  <c r="Q1695" i="21"/>
  <c r="Q1696" i="21"/>
  <c r="Q1697" i="21"/>
  <c r="Q1698" i="21"/>
  <c r="Q1699" i="21"/>
  <c r="Q1700" i="21"/>
  <c r="Q1701" i="21"/>
  <c r="Q1702" i="21"/>
  <c r="Q1703" i="21"/>
  <c r="Q1704" i="21"/>
  <c r="Q1705" i="21"/>
  <c r="Q1706" i="21"/>
  <c r="Q1707" i="21"/>
  <c r="Q1708" i="21"/>
  <c r="Q1709" i="21"/>
  <c r="Q1710" i="21"/>
  <c r="Q1711" i="21"/>
  <c r="Q1712" i="21"/>
  <c r="Q1713" i="21"/>
  <c r="Q1714" i="21"/>
  <c r="Q1715" i="21"/>
  <c r="Q1716" i="21"/>
  <c r="Q1717" i="21"/>
  <c r="Q1718" i="21"/>
  <c r="Q1719" i="21"/>
  <c r="Q1720" i="21"/>
  <c r="Q1721" i="21"/>
  <c r="Q1722" i="21"/>
  <c r="Q1723" i="21"/>
  <c r="Q1724" i="21"/>
  <c r="Q1725" i="21"/>
  <c r="Q1726" i="21"/>
  <c r="Q1727" i="21"/>
  <c r="Q1728" i="21"/>
  <c r="Q1729" i="21"/>
  <c r="Q1730" i="21"/>
  <c r="Q1731" i="21"/>
  <c r="Q1732" i="21"/>
  <c r="Q1733" i="21"/>
  <c r="Q1734" i="21"/>
  <c r="Q1735" i="21"/>
  <c r="Q1736" i="21"/>
  <c r="Q1737" i="21"/>
  <c r="Q1738" i="21"/>
  <c r="Q1739" i="21"/>
  <c r="Q1740" i="21"/>
  <c r="Q1741" i="21"/>
  <c r="Q1742" i="21"/>
  <c r="Q1743" i="21"/>
  <c r="Q1744" i="21"/>
  <c r="Q1745" i="21"/>
  <c r="Q1746" i="21"/>
  <c r="Q1747" i="21"/>
  <c r="Q1748" i="21"/>
  <c r="Q1749" i="21"/>
  <c r="Q1750" i="21"/>
  <c r="Q1751" i="21"/>
  <c r="Q1752" i="21"/>
  <c r="Q1753" i="21"/>
  <c r="Q1754" i="21"/>
  <c r="Q1755" i="21"/>
  <c r="Q1756" i="21"/>
  <c r="Q1757" i="21"/>
  <c r="Q1758" i="21"/>
  <c r="Q1759" i="21"/>
  <c r="Q1760" i="21"/>
  <c r="Q1761" i="21"/>
  <c r="Q1762" i="21"/>
  <c r="Q1763" i="21"/>
  <c r="Q1764" i="21"/>
  <c r="Q1765" i="21"/>
  <c r="Q1766" i="21"/>
  <c r="Q1767" i="21"/>
  <c r="Q1768" i="21"/>
  <c r="Q1769" i="21"/>
  <c r="Q1770" i="21"/>
  <c r="Q1771" i="21"/>
  <c r="Q1772" i="21"/>
  <c r="Q1773" i="21"/>
  <c r="Q1774" i="21"/>
  <c r="Q1775" i="21"/>
  <c r="Q1776" i="21"/>
  <c r="Q1777" i="21"/>
  <c r="Q1778" i="21"/>
  <c r="Q1779" i="21"/>
  <c r="Q1780" i="21"/>
  <c r="Q1781" i="21"/>
  <c r="Q1782" i="21"/>
  <c r="Q1783" i="21"/>
  <c r="Q1784" i="21"/>
  <c r="Q1785" i="21"/>
  <c r="Q1786" i="21"/>
  <c r="Q1787" i="21"/>
  <c r="Q1788" i="21"/>
  <c r="Q1789" i="21"/>
  <c r="Q1790" i="21"/>
  <c r="Q1791" i="21"/>
  <c r="Q1792" i="21"/>
  <c r="Q1793" i="21"/>
  <c r="Q1794" i="21"/>
  <c r="Q1795" i="21"/>
  <c r="Q1796" i="21"/>
  <c r="Q1797" i="21"/>
  <c r="Q1798" i="21"/>
  <c r="Q1799" i="21"/>
  <c r="Q1800" i="21"/>
  <c r="Q1801" i="21"/>
  <c r="Q1802" i="21"/>
  <c r="Q1803" i="21"/>
  <c r="Q1804" i="21"/>
  <c r="Q1805" i="21"/>
  <c r="Q1806" i="21"/>
  <c r="Q1807" i="21"/>
  <c r="Q1808" i="21"/>
  <c r="Q1809" i="21"/>
  <c r="Q1810" i="21"/>
  <c r="Q1811" i="21"/>
  <c r="Q1812" i="21"/>
  <c r="Q1813" i="21"/>
  <c r="Q1814" i="21"/>
  <c r="Q1815" i="21"/>
  <c r="Q1816" i="21"/>
  <c r="Q1817" i="21"/>
  <c r="Q1818" i="21"/>
  <c r="Q1819" i="21"/>
  <c r="Q1820" i="21"/>
  <c r="Q1821" i="21"/>
  <c r="Q1822" i="21"/>
  <c r="Q1823" i="21"/>
  <c r="Q1824" i="21"/>
  <c r="Q1825" i="21"/>
  <c r="Q1826" i="21"/>
  <c r="Q1827" i="21"/>
  <c r="Q1828" i="21"/>
  <c r="Q1829" i="21"/>
  <c r="Q1830" i="21"/>
  <c r="Q1831" i="21"/>
  <c r="Q1832" i="21"/>
  <c r="Q1833" i="21"/>
  <c r="Q1834" i="21"/>
  <c r="Q1835" i="21"/>
  <c r="Q1836" i="21"/>
  <c r="Q1837" i="21"/>
  <c r="Q1838" i="21"/>
  <c r="Q1839" i="21"/>
  <c r="Q1840" i="21"/>
  <c r="Q1841" i="21"/>
  <c r="Q1842" i="21"/>
  <c r="Q1843" i="21"/>
  <c r="Q1844" i="21"/>
  <c r="Q1845" i="21"/>
  <c r="Q1846" i="21"/>
  <c r="Q1847" i="21"/>
  <c r="Q1848" i="21"/>
  <c r="Q1849" i="21"/>
  <c r="Q1850" i="21"/>
  <c r="Q1851" i="21"/>
  <c r="Q1852" i="21"/>
  <c r="Q1853" i="21"/>
  <c r="Q1854" i="21"/>
  <c r="Q1855" i="21"/>
  <c r="Q1856" i="21"/>
  <c r="Q1857" i="21"/>
  <c r="Q1858" i="21"/>
  <c r="Q1859" i="21"/>
  <c r="Q1860" i="21"/>
  <c r="Q1861" i="21"/>
  <c r="Q1862" i="21"/>
  <c r="Q1863" i="21"/>
  <c r="Q1864" i="21"/>
  <c r="Q1865" i="21"/>
  <c r="Q1866" i="21"/>
  <c r="Q1867" i="21"/>
  <c r="Q1868" i="21"/>
  <c r="Q1869" i="21"/>
  <c r="Q1870" i="21"/>
  <c r="Q1871" i="21"/>
  <c r="Q1872" i="21"/>
  <c r="Q1873" i="21"/>
  <c r="Q1874" i="21"/>
  <c r="Q1875" i="21"/>
  <c r="Q1876" i="21"/>
  <c r="Q1877" i="21"/>
  <c r="Q1878" i="21"/>
  <c r="Q1879" i="21"/>
  <c r="Q1880" i="21"/>
  <c r="Q1881" i="21"/>
  <c r="Q1882" i="21"/>
  <c r="Q1883" i="21"/>
  <c r="Q1884" i="21"/>
  <c r="Q1885" i="21"/>
  <c r="Q1886" i="21"/>
  <c r="Q1887" i="21"/>
  <c r="Q1888" i="21"/>
  <c r="Q1889" i="21"/>
  <c r="Q1890" i="21"/>
  <c r="Q1891" i="21"/>
  <c r="Q1892" i="21"/>
  <c r="Q1893" i="21"/>
  <c r="Q1894" i="21"/>
  <c r="Q1895" i="21"/>
  <c r="Q1896" i="21"/>
  <c r="Q1897" i="21"/>
  <c r="Q1898" i="21"/>
  <c r="Q1899" i="21"/>
  <c r="Q1900" i="21"/>
  <c r="Q1901" i="21"/>
  <c r="Q1902" i="21"/>
  <c r="Q1903" i="21"/>
  <c r="Q1904" i="21"/>
  <c r="Q1905" i="21"/>
  <c r="Q1906" i="21"/>
  <c r="Q1907" i="21"/>
  <c r="Q1908" i="21"/>
  <c r="Q1909" i="21"/>
  <c r="Q1910" i="21"/>
  <c r="Q1911" i="21"/>
  <c r="Q1912" i="21"/>
  <c r="Q1913" i="21"/>
  <c r="Q1914" i="21"/>
  <c r="Q1915" i="21"/>
  <c r="Q1916" i="21"/>
  <c r="Q1917" i="21"/>
  <c r="Q1918" i="21"/>
  <c r="Q1919" i="21"/>
  <c r="Q1920" i="21"/>
  <c r="Q1921" i="21"/>
  <c r="Q1922" i="21"/>
  <c r="Q1923" i="21"/>
  <c r="Q1924" i="21"/>
  <c r="Q1925" i="21"/>
  <c r="Q1926" i="21"/>
  <c r="Q1927" i="21"/>
  <c r="Q1928" i="21"/>
  <c r="Q1929" i="21"/>
  <c r="Q1930" i="21"/>
  <c r="Q1931" i="21"/>
  <c r="Q1932" i="21"/>
  <c r="Q1933" i="21"/>
  <c r="Q1934" i="21"/>
  <c r="Q1935" i="21"/>
  <c r="Q1936" i="21"/>
  <c r="Q1937" i="21"/>
  <c r="Q1938" i="21"/>
  <c r="Q1939" i="21"/>
  <c r="Q1940" i="21"/>
  <c r="Q1941" i="21"/>
  <c r="Q1942" i="21"/>
  <c r="Q1943" i="21"/>
  <c r="Q1944" i="21"/>
  <c r="Q1945" i="21"/>
  <c r="Q1946" i="21"/>
  <c r="Q1947" i="21"/>
  <c r="Q1948" i="21"/>
  <c r="Q1949" i="21"/>
  <c r="Q1950" i="21"/>
  <c r="Q1951" i="21"/>
  <c r="Q1952" i="21"/>
  <c r="Q163" i="20"/>
  <c r="Q164" i="20"/>
  <c r="Q165" i="20"/>
  <c r="Q166" i="20"/>
  <c r="Q167" i="20"/>
  <c r="Q168" i="20"/>
  <c r="Q169" i="20"/>
  <c r="Q170" i="20"/>
  <c r="Q171" i="20"/>
  <c r="Q172" i="20"/>
  <c r="Q173" i="20"/>
  <c r="Q174" i="20"/>
  <c r="Q175" i="20"/>
  <c r="Q176" i="20"/>
  <c r="Q177" i="20"/>
  <c r="Q178" i="20"/>
  <c r="Q179" i="20"/>
  <c r="Q180" i="20"/>
  <c r="Q181" i="20"/>
  <c r="Q182" i="20"/>
  <c r="Q183" i="20"/>
  <c r="Q184" i="20"/>
  <c r="Q185" i="20"/>
  <c r="Q186" i="20"/>
  <c r="Q187" i="20"/>
  <c r="Q188" i="20"/>
  <c r="Q189" i="20"/>
  <c r="Q190" i="20"/>
  <c r="Q191" i="20"/>
  <c r="Q192" i="20"/>
  <c r="Q193" i="20"/>
  <c r="Q194" i="20"/>
  <c r="Q195" i="20"/>
  <c r="Q196" i="20"/>
  <c r="Q197" i="20"/>
  <c r="Q198" i="20"/>
  <c r="Q199" i="20"/>
  <c r="Q200" i="20"/>
  <c r="Q201" i="20"/>
  <c r="Q202" i="20"/>
  <c r="Q203" i="20"/>
  <c r="Q204" i="20"/>
  <c r="Q205" i="20"/>
  <c r="Q206" i="20"/>
  <c r="Q207" i="20"/>
  <c r="Q208" i="20"/>
  <c r="Q209" i="20"/>
  <c r="Q210" i="20"/>
  <c r="Q211" i="20"/>
  <c r="Q212" i="20"/>
  <c r="Q213" i="20"/>
  <c r="Q214" i="20"/>
  <c r="Q215" i="20"/>
  <c r="Q216" i="20"/>
  <c r="Q217" i="20"/>
  <c r="Q218" i="20"/>
  <c r="Q219" i="20"/>
  <c r="Q220" i="20"/>
  <c r="Q221" i="20"/>
  <c r="Q222" i="20"/>
  <c r="Q223" i="20"/>
  <c r="Q224" i="20"/>
  <c r="Q225" i="20"/>
  <c r="Q226" i="20"/>
  <c r="Q227" i="20"/>
  <c r="Q228" i="20"/>
  <c r="Q229" i="20"/>
  <c r="Q230" i="20"/>
  <c r="Q231" i="20"/>
  <c r="Q232" i="20"/>
  <c r="Q233" i="20"/>
  <c r="Q234" i="20"/>
  <c r="Q235" i="20"/>
  <c r="Q236" i="20"/>
  <c r="Q237" i="20"/>
  <c r="Q238" i="20"/>
  <c r="Q239" i="20"/>
  <c r="Q240" i="20"/>
  <c r="Q241" i="20"/>
  <c r="Q242" i="20"/>
  <c r="Q243" i="20"/>
  <c r="Q244" i="20"/>
  <c r="Q245" i="20"/>
  <c r="Q246" i="20"/>
  <c r="Q247" i="20"/>
  <c r="Q248" i="20"/>
  <c r="Q249" i="20"/>
  <c r="Q250" i="20"/>
  <c r="Q251" i="20"/>
  <c r="Q252" i="20"/>
  <c r="Q253" i="20"/>
  <c r="Q254" i="20"/>
  <c r="Q255" i="20"/>
  <c r="Q256" i="20"/>
  <c r="Q257" i="20"/>
  <c r="Q258" i="20"/>
  <c r="Q259" i="20"/>
  <c r="Q260" i="20"/>
  <c r="Q261" i="20"/>
  <c r="Q262" i="20"/>
  <c r="Q263" i="20"/>
  <c r="Q264" i="20"/>
  <c r="Q265" i="20"/>
  <c r="Q266" i="20"/>
  <c r="Q267" i="20"/>
  <c r="Q268" i="20"/>
  <c r="Q269" i="20"/>
  <c r="Q270" i="20"/>
  <c r="Q271" i="20"/>
  <c r="Q272" i="20"/>
  <c r="Q273" i="20"/>
  <c r="Q274" i="20"/>
  <c r="Q275" i="20"/>
  <c r="Q276" i="20"/>
  <c r="Q277" i="20"/>
  <c r="Q278" i="20"/>
  <c r="Q279" i="20"/>
  <c r="Q280" i="20"/>
  <c r="Q281" i="20"/>
  <c r="Q282" i="20"/>
  <c r="Q283" i="20"/>
  <c r="Q284" i="20"/>
  <c r="Q285" i="20"/>
  <c r="Q286" i="20"/>
  <c r="Q287" i="20"/>
  <c r="Q288" i="20"/>
  <c r="Q289" i="20"/>
  <c r="Q290" i="20"/>
  <c r="Q291" i="20"/>
  <c r="Q292" i="20"/>
  <c r="Q293" i="20"/>
  <c r="Q294" i="20"/>
  <c r="Q295" i="20"/>
  <c r="Q296" i="20"/>
  <c r="Q297" i="20"/>
  <c r="Q298" i="20"/>
  <c r="Q299" i="20"/>
  <c r="Q300" i="20"/>
  <c r="Q301" i="20"/>
  <c r="Q302" i="20"/>
  <c r="Q303" i="20"/>
  <c r="Q304" i="20"/>
  <c r="Q305" i="20"/>
  <c r="Q306" i="20"/>
  <c r="Q307" i="20"/>
  <c r="Q308" i="20"/>
  <c r="Q309" i="20"/>
  <c r="Q310" i="20"/>
  <c r="Q311" i="20"/>
  <c r="Q312" i="20"/>
  <c r="Q313" i="20"/>
  <c r="Q314" i="20"/>
  <c r="Q315" i="20"/>
  <c r="Q316" i="20"/>
  <c r="Q317" i="20"/>
  <c r="Q318" i="20"/>
  <c r="Q319" i="20"/>
  <c r="Q320" i="20"/>
  <c r="Q321" i="20"/>
  <c r="Q322" i="20"/>
  <c r="Q323" i="20"/>
  <c r="Q324" i="20"/>
  <c r="Q325" i="20"/>
  <c r="Q326" i="20"/>
  <c r="Q327" i="20"/>
  <c r="Q328" i="20"/>
  <c r="Q329" i="20"/>
  <c r="Q330" i="20"/>
  <c r="Q331" i="20"/>
  <c r="Q332" i="20"/>
  <c r="Q333" i="20"/>
  <c r="Q334" i="20"/>
  <c r="Q335" i="20"/>
  <c r="Q336" i="20"/>
  <c r="Q337" i="20"/>
  <c r="Q338" i="20"/>
  <c r="Q339" i="20"/>
  <c r="Q340" i="20"/>
  <c r="Q341" i="20"/>
  <c r="Q342" i="20"/>
  <c r="Q343" i="20"/>
  <c r="Q344" i="20"/>
  <c r="Q345" i="20"/>
  <c r="Q346" i="20"/>
  <c r="Q347" i="20"/>
  <c r="Q348" i="20"/>
  <c r="Q349" i="20"/>
  <c r="Q350" i="20"/>
  <c r="Q351" i="20"/>
  <c r="Q352" i="20"/>
  <c r="Q353" i="20"/>
  <c r="Q354" i="20"/>
  <c r="Q355" i="20"/>
  <c r="Q356" i="20"/>
  <c r="Q357" i="20"/>
  <c r="Q358" i="20"/>
  <c r="Q359" i="20"/>
  <c r="Q360" i="20"/>
  <c r="Q361" i="20"/>
  <c r="Q362" i="20"/>
  <c r="Q363" i="20"/>
  <c r="Q364" i="20"/>
  <c r="Q365" i="20"/>
  <c r="Q366" i="20"/>
  <c r="Q367" i="20"/>
  <c r="Q368" i="20"/>
  <c r="Q369" i="20"/>
  <c r="Q370" i="20"/>
  <c r="Q371" i="20"/>
  <c r="Q372" i="20"/>
  <c r="Q373" i="20"/>
  <c r="Q374" i="20"/>
  <c r="Q375" i="20"/>
  <c r="Q376" i="20"/>
  <c r="Q377" i="20"/>
  <c r="Q378" i="20"/>
  <c r="Q379" i="20"/>
  <c r="Q380" i="20"/>
  <c r="Q381" i="20"/>
  <c r="Q382" i="20"/>
  <c r="Q383" i="20"/>
  <c r="Q384" i="20"/>
  <c r="Q385" i="20"/>
  <c r="Q386" i="20"/>
  <c r="Q387" i="20"/>
  <c r="Q388" i="20"/>
  <c r="Q389" i="20"/>
  <c r="Q390" i="20"/>
  <c r="Q391" i="20"/>
  <c r="Q392" i="20"/>
  <c r="Q393" i="20"/>
  <c r="Q394" i="20"/>
  <c r="Q395" i="20"/>
  <c r="Q396" i="20"/>
  <c r="Q397" i="20"/>
  <c r="Q398" i="20"/>
  <c r="Q399" i="20"/>
  <c r="Q400" i="20"/>
  <c r="Q401" i="20"/>
  <c r="Q402" i="20"/>
  <c r="Q403" i="20"/>
  <c r="Q404" i="20"/>
  <c r="Q405" i="20"/>
  <c r="Q406" i="20"/>
  <c r="Q407" i="20"/>
  <c r="Q408" i="20"/>
  <c r="Q409" i="20"/>
  <c r="Q410" i="20"/>
  <c r="Q411" i="20"/>
  <c r="Q412" i="20"/>
  <c r="Q413" i="20"/>
  <c r="Q414" i="20"/>
  <c r="Q415" i="20"/>
  <c r="Q416" i="20"/>
  <c r="Q417" i="20"/>
  <c r="Q418" i="20"/>
  <c r="Q419" i="20"/>
  <c r="Q420" i="20"/>
  <c r="Q421" i="20"/>
  <c r="Q422" i="20"/>
  <c r="Q423" i="20"/>
  <c r="Q424" i="20"/>
  <c r="Q425" i="20"/>
  <c r="Q426" i="20"/>
  <c r="Q427" i="20"/>
  <c r="Q428" i="20"/>
  <c r="Q429" i="20"/>
  <c r="Q430" i="20"/>
  <c r="Q431" i="20"/>
  <c r="Q432" i="20"/>
  <c r="Q433" i="20"/>
  <c r="Q434" i="20"/>
  <c r="Q435" i="20"/>
  <c r="Q436" i="20"/>
  <c r="Q437" i="20"/>
  <c r="Q438" i="20"/>
  <c r="Q439" i="20"/>
  <c r="Q440" i="20"/>
  <c r="Q441" i="20"/>
  <c r="Q442" i="20"/>
  <c r="Q443" i="20"/>
  <c r="Q444" i="20"/>
  <c r="Q445" i="20"/>
  <c r="Q446" i="20"/>
  <c r="Q447" i="20"/>
  <c r="Q448" i="20"/>
  <c r="Q449" i="20"/>
  <c r="Q450" i="20"/>
  <c r="Q451" i="20"/>
  <c r="Q452" i="20"/>
  <c r="Q453" i="20"/>
  <c r="Q454" i="20"/>
  <c r="Q455" i="20"/>
  <c r="Q456" i="20"/>
  <c r="Q457" i="20"/>
  <c r="Q458" i="20"/>
  <c r="Q459" i="20"/>
  <c r="Q460" i="20"/>
  <c r="Q461" i="20"/>
  <c r="Q462" i="20"/>
  <c r="Q463" i="20"/>
  <c r="Q464" i="20"/>
  <c r="Q465" i="20"/>
  <c r="Q466" i="20"/>
  <c r="Q467" i="20"/>
  <c r="Q468" i="20"/>
  <c r="Q469" i="20"/>
  <c r="Q470" i="20"/>
  <c r="Q471" i="20"/>
  <c r="Q472" i="20"/>
  <c r="Q473" i="20"/>
  <c r="Q474" i="20"/>
  <c r="Q475" i="20"/>
  <c r="Q476" i="20"/>
  <c r="Q477" i="20"/>
  <c r="Q478" i="20"/>
  <c r="Q479" i="20"/>
  <c r="Q480" i="20"/>
  <c r="Q481" i="20"/>
  <c r="Q482" i="20"/>
  <c r="Q483" i="20"/>
  <c r="Q484" i="20"/>
  <c r="Q485" i="20"/>
  <c r="Q486" i="20"/>
  <c r="Q487" i="20"/>
  <c r="Q488" i="20"/>
  <c r="Q489" i="20"/>
  <c r="Q490" i="20"/>
  <c r="Q491" i="20"/>
  <c r="Q492" i="20"/>
  <c r="Q493" i="20"/>
  <c r="Q494" i="20"/>
  <c r="Q495" i="20"/>
  <c r="Q496" i="20"/>
  <c r="Q497" i="20"/>
  <c r="Q498" i="20"/>
  <c r="Q499" i="20"/>
  <c r="Q500" i="20"/>
  <c r="Q501" i="20"/>
  <c r="Q502" i="20"/>
  <c r="Q503" i="20"/>
  <c r="Q504" i="20"/>
  <c r="Q505" i="20"/>
  <c r="Q506" i="20"/>
  <c r="Q507" i="20"/>
  <c r="Q508" i="20"/>
  <c r="Q509" i="20"/>
  <c r="Q510" i="20"/>
  <c r="Q511" i="20"/>
  <c r="Q512" i="20"/>
  <c r="Q513" i="20"/>
  <c r="Q514" i="20"/>
  <c r="Q515" i="20"/>
  <c r="Q516" i="20"/>
  <c r="Q517" i="20"/>
  <c r="Q518" i="20"/>
  <c r="Q519" i="20"/>
  <c r="Q520" i="20"/>
  <c r="Q521" i="20"/>
  <c r="Q522" i="20"/>
  <c r="Q523" i="20"/>
  <c r="Q524" i="20"/>
  <c r="Q525" i="20"/>
  <c r="Q526" i="20"/>
  <c r="Q527" i="20"/>
  <c r="Q528" i="20"/>
  <c r="Q529" i="20"/>
  <c r="Q530" i="20"/>
  <c r="Q531" i="20"/>
  <c r="Q532" i="20"/>
  <c r="Q533" i="20"/>
  <c r="Q534" i="20"/>
  <c r="Q535" i="20"/>
  <c r="Q536" i="20"/>
  <c r="Q537" i="20"/>
  <c r="Q538" i="20"/>
  <c r="Q539" i="20"/>
  <c r="Q540" i="20"/>
  <c r="Q541" i="20"/>
  <c r="Q542" i="20"/>
  <c r="Q543" i="20"/>
  <c r="Q544" i="20"/>
  <c r="Q545" i="20"/>
  <c r="Q546" i="20"/>
  <c r="Q547" i="20"/>
  <c r="Q548" i="20"/>
  <c r="Q549" i="20"/>
  <c r="Q550" i="20"/>
  <c r="Q551" i="20"/>
  <c r="Q552" i="20"/>
  <c r="Q553" i="20"/>
  <c r="Q554" i="20"/>
  <c r="Q555" i="20"/>
  <c r="Q556" i="20"/>
  <c r="Q557" i="20"/>
  <c r="Q558" i="20"/>
  <c r="Q559" i="20"/>
  <c r="Q560" i="20"/>
  <c r="Q561" i="20"/>
  <c r="Q562" i="20"/>
  <c r="Q563" i="20"/>
  <c r="Q564" i="20"/>
  <c r="Q565" i="20"/>
  <c r="Q566" i="20"/>
  <c r="Q567" i="20"/>
  <c r="Q568" i="20"/>
  <c r="Q569" i="20"/>
  <c r="Q570" i="20"/>
  <c r="Q571" i="20"/>
  <c r="Q572" i="20"/>
  <c r="Q573" i="20"/>
  <c r="Q574" i="20"/>
  <c r="Q575" i="20"/>
  <c r="Q576" i="20"/>
  <c r="Q577" i="20"/>
  <c r="Q578" i="20"/>
  <c r="Q579" i="20"/>
  <c r="Q580" i="20"/>
  <c r="Q581" i="20"/>
  <c r="Q582" i="20"/>
  <c r="Q583" i="20"/>
  <c r="Q584" i="20"/>
  <c r="Q585" i="20"/>
  <c r="Q586" i="20"/>
  <c r="Q587" i="20"/>
  <c r="Q588" i="20"/>
  <c r="Q589" i="20"/>
  <c r="Q590" i="20"/>
  <c r="Q591" i="20"/>
  <c r="Q592" i="20"/>
  <c r="Q593" i="20"/>
  <c r="Q594" i="20"/>
  <c r="Q595" i="20"/>
  <c r="Q596" i="20"/>
  <c r="Q597" i="20"/>
  <c r="Q598" i="20"/>
  <c r="Q599" i="20"/>
  <c r="Q600" i="20"/>
  <c r="Q601" i="20"/>
  <c r="Q602" i="20"/>
  <c r="Q603" i="20"/>
  <c r="Q604" i="20"/>
  <c r="Q605" i="20"/>
  <c r="Q606" i="20"/>
  <c r="Q607" i="20"/>
  <c r="Q608" i="20"/>
  <c r="Q609" i="20"/>
  <c r="Q610" i="20"/>
  <c r="Q611" i="20"/>
  <c r="Q612" i="20"/>
  <c r="Q613" i="20"/>
  <c r="Q614" i="20"/>
  <c r="Q615" i="20"/>
  <c r="Q616" i="20"/>
  <c r="Q617" i="20"/>
  <c r="Q618" i="20"/>
  <c r="Q619" i="20"/>
  <c r="Q620" i="20"/>
  <c r="Q621" i="20"/>
  <c r="Q622" i="20"/>
  <c r="Q623" i="20"/>
  <c r="Q624" i="20"/>
  <c r="Q625" i="20"/>
  <c r="Q626" i="20"/>
  <c r="Q627" i="20"/>
  <c r="Q628" i="20"/>
  <c r="Q629" i="20"/>
  <c r="Q630" i="20"/>
  <c r="Q631" i="20"/>
  <c r="Q632" i="20"/>
  <c r="Q633" i="20"/>
  <c r="Q634" i="20"/>
  <c r="Q635" i="20"/>
  <c r="Q636" i="20"/>
  <c r="Q637" i="20"/>
  <c r="Q638" i="20"/>
  <c r="Q639" i="20"/>
  <c r="Q640" i="20"/>
  <c r="Q641" i="20"/>
  <c r="Q642" i="20"/>
  <c r="Q643" i="20"/>
  <c r="Q644" i="20"/>
  <c r="Q645" i="20"/>
  <c r="Q646" i="20"/>
  <c r="Q647" i="20"/>
  <c r="Q648" i="20"/>
  <c r="Q649" i="20"/>
  <c r="Q650" i="20"/>
  <c r="Q651" i="20"/>
  <c r="Q652" i="20"/>
  <c r="Q653" i="20"/>
  <c r="Q654" i="20"/>
  <c r="Q655" i="20"/>
  <c r="Q656" i="20"/>
  <c r="Q657" i="20"/>
  <c r="Q658" i="20"/>
  <c r="Q659" i="20"/>
  <c r="Q660" i="20"/>
  <c r="Q661" i="20"/>
  <c r="Q662" i="20"/>
  <c r="Q663" i="20"/>
  <c r="Q664" i="20"/>
  <c r="Q665" i="20"/>
  <c r="Q666" i="20"/>
  <c r="Q667" i="20"/>
  <c r="Q668" i="20"/>
  <c r="Q669" i="20"/>
  <c r="Q670" i="20"/>
  <c r="Q671" i="20"/>
  <c r="Q672" i="20"/>
  <c r="Q673" i="20"/>
  <c r="Q674" i="20"/>
  <c r="Q675" i="20"/>
  <c r="Q676" i="20"/>
  <c r="Q677" i="20"/>
  <c r="Q678" i="20"/>
  <c r="Q679" i="20"/>
  <c r="Q680" i="20"/>
  <c r="Q681" i="20"/>
  <c r="Q682" i="20"/>
  <c r="Q683" i="20"/>
  <c r="Q684" i="20"/>
  <c r="Q685" i="20"/>
  <c r="Q686" i="20"/>
  <c r="Q687" i="20"/>
  <c r="Q688" i="20"/>
  <c r="Q689" i="20"/>
  <c r="Q690" i="20"/>
  <c r="Q691" i="20"/>
  <c r="Q692" i="20"/>
  <c r="Q693" i="20"/>
  <c r="Q694" i="20"/>
  <c r="Q695" i="20"/>
  <c r="Q696" i="20"/>
  <c r="Q697" i="20"/>
  <c r="Q698" i="20"/>
  <c r="Q699" i="20"/>
  <c r="Q700" i="20"/>
  <c r="Q701" i="20"/>
  <c r="Q702" i="20"/>
  <c r="Q703" i="20"/>
  <c r="Q704" i="20"/>
  <c r="Q705" i="20"/>
  <c r="Q706" i="20"/>
  <c r="Q707" i="20"/>
  <c r="Q708" i="20"/>
  <c r="Q709" i="20"/>
  <c r="Q710" i="20"/>
  <c r="Q711" i="20"/>
  <c r="Q712" i="20"/>
  <c r="Q713" i="20"/>
  <c r="Q714" i="20"/>
  <c r="Q715" i="20"/>
  <c r="Q716" i="20"/>
  <c r="Q717" i="20"/>
  <c r="Q718" i="20"/>
  <c r="Q719" i="20"/>
  <c r="Q720" i="20"/>
  <c r="Q721" i="20"/>
  <c r="Q722" i="20"/>
  <c r="Q723" i="20"/>
  <c r="Q724" i="20"/>
  <c r="Q725" i="20"/>
  <c r="Q726" i="20"/>
  <c r="Q727" i="20"/>
  <c r="Q728" i="20"/>
  <c r="Q729" i="20"/>
  <c r="Q730" i="20"/>
  <c r="Q731" i="20"/>
  <c r="Q732" i="20"/>
  <c r="Q733" i="20"/>
  <c r="Q734" i="20"/>
  <c r="Q735" i="20"/>
  <c r="Q736" i="20"/>
  <c r="Q737" i="20"/>
  <c r="Q738" i="20"/>
  <c r="Q739" i="20"/>
  <c r="Q740" i="20"/>
  <c r="Q741" i="20"/>
  <c r="Q742" i="20"/>
  <c r="Q743" i="20"/>
  <c r="Q744" i="20"/>
  <c r="Q745" i="20"/>
  <c r="Q746" i="20"/>
  <c r="Q747" i="20"/>
  <c r="Q748" i="20"/>
  <c r="Q749" i="20"/>
  <c r="Q750" i="20"/>
  <c r="Q751" i="20"/>
  <c r="Q752" i="20"/>
  <c r="Q753" i="20"/>
  <c r="Q754" i="20"/>
  <c r="Q755" i="20"/>
  <c r="Q756" i="20"/>
  <c r="Q757" i="20"/>
  <c r="Q758" i="20"/>
  <c r="Q759" i="20"/>
  <c r="Q760" i="20"/>
  <c r="Q761" i="20"/>
  <c r="Q762" i="20"/>
  <c r="Q763" i="20"/>
  <c r="Q764" i="20"/>
  <c r="Q765" i="20"/>
  <c r="Q766" i="20"/>
  <c r="Q767" i="20"/>
  <c r="Q768" i="20"/>
  <c r="Q769" i="20"/>
  <c r="Q770" i="20"/>
  <c r="Q771" i="20"/>
  <c r="Q772" i="20"/>
  <c r="Q773" i="20"/>
  <c r="Q774" i="20"/>
  <c r="Q775" i="20"/>
  <c r="Q776" i="20"/>
  <c r="Q777" i="20"/>
  <c r="Q778" i="20"/>
  <c r="Q779" i="20"/>
  <c r="Q780" i="20"/>
  <c r="Q781" i="20"/>
  <c r="Q782" i="20"/>
  <c r="Q783" i="20"/>
  <c r="Q784" i="20"/>
  <c r="Q785" i="20"/>
  <c r="Q786" i="20"/>
  <c r="Q787" i="20"/>
  <c r="Q788" i="20"/>
  <c r="Q789" i="20"/>
  <c r="Q790" i="20"/>
  <c r="Q791" i="20"/>
  <c r="Q792" i="20"/>
  <c r="Q793" i="20"/>
  <c r="Q794" i="20"/>
  <c r="Q795" i="20"/>
  <c r="Q796" i="20"/>
  <c r="Q797" i="20"/>
  <c r="Q798" i="20"/>
  <c r="Q799" i="20"/>
  <c r="Q800" i="20"/>
  <c r="Q801" i="20"/>
  <c r="Q802" i="20"/>
  <c r="Q803" i="20"/>
  <c r="Q804" i="20"/>
  <c r="Q805" i="20"/>
  <c r="Q806" i="20"/>
  <c r="Q807" i="20"/>
  <c r="Q808" i="20"/>
  <c r="Q809" i="20"/>
  <c r="Q810" i="20"/>
  <c r="Q811" i="20"/>
  <c r="Q812" i="20"/>
  <c r="Q813" i="20"/>
  <c r="Q814" i="20"/>
  <c r="Q815" i="20"/>
  <c r="Q816" i="20"/>
  <c r="Q817" i="20"/>
  <c r="Q818" i="20"/>
  <c r="Q819" i="20"/>
  <c r="Q820" i="20"/>
  <c r="Q821" i="20"/>
  <c r="Q822" i="20"/>
  <c r="Q823" i="20"/>
  <c r="Q824" i="20"/>
  <c r="Q825" i="20"/>
  <c r="Q826" i="20"/>
  <c r="Q827" i="20"/>
  <c r="Q828" i="20"/>
  <c r="Q829" i="20"/>
  <c r="Q830" i="20"/>
  <c r="Q831" i="20"/>
  <c r="Q832" i="20"/>
  <c r="Q833" i="20"/>
  <c r="Q834" i="20"/>
  <c r="Q835" i="20"/>
  <c r="Q836" i="20"/>
  <c r="Q837" i="20"/>
  <c r="Q838" i="20"/>
  <c r="Q839" i="20"/>
  <c r="Q840" i="20"/>
  <c r="Q841" i="20"/>
  <c r="Q842" i="20"/>
  <c r="Q843" i="20"/>
  <c r="Q844" i="20"/>
  <c r="Q845" i="20"/>
  <c r="Q846" i="20"/>
  <c r="Q847" i="20"/>
  <c r="Q848" i="20"/>
  <c r="Q849" i="20"/>
  <c r="Q850" i="20"/>
  <c r="Q851" i="20"/>
  <c r="Q852" i="20"/>
  <c r="Q853" i="20"/>
  <c r="Q854" i="20"/>
  <c r="Q855" i="20"/>
  <c r="Q856" i="20"/>
  <c r="Q857" i="20"/>
  <c r="Q858" i="20"/>
  <c r="Q859" i="20"/>
  <c r="Q860" i="20"/>
  <c r="Q861" i="20"/>
  <c r="Q862" i="20"/>
  <c r="Q863" i="20"/>
  <c r="Q864" i="20"/>
  <c r="Q865" i="20"/>
  <c r="Q866" i="20"/>
  <c r="Q867" i="20"/>
  <c r="Q868" i="20"/>
  <c r="Q869" i="20"/>
  <c r="Q870" i="20"/>
  <c r="Q871" i="20"/>
  <c r="Q872" i="20"/>
  <c r="Q873" i="20"/>
  <c r="Q874" i="20"/>
  <c r="Q875" i="20"/>
  <c r="Q876" i="20"/>
  <c r="Q877" i="20"/>
  <c r="Q878" i="20"/>
  <c r="Q879" i="20"/>
  <c r="Q880" i="20"/>
  <c r="Q881" i="20"/>
  <c r="Q882" i="20"/>
  <c r="Q883" i="20"/>
  <c r="Q884" i="20"/>
  <c r="Q885" i="20"/>
  <c r="Q886" i="20"/>
  <c r="Q887" i="20"/>
  <c r="Q888" i="20"/>
  <c r="Q889" i="20"/>
  <c r="Q890" i="20"/>
  <c r="Q891" i="20"/>
  <c r="Q892" i="20"/>
  <c r="Q893" i="20"/>
  <c r="Q894" i="20"/>
  <c r="Q895" i="20"/>
  <c r="Q896" i="20"/>
  <c r="Q897" i="20"/>
  <c r="Q898" i="20"/>
  <c r="Q899" i="20"/>
  <c r="Q900" i="20"/>
  <c r="Q901" i="20"/>
  <c r="Q902" i="20"/>
  <c r="Q903" i="20"/>
  <c r="Q904" i="20"/>
  <c r="Q905" i="20"/>
  <c r="Q906" i="20"/>
  <c r="Q907" i="20"/>
  <c r="Q908" i="20"/>
  <c r="Q909" i="20"/>
  <c r="Q910" i="20"/>
  <c r="Q911" i="20"/>
  <c r="Q912" i="20"/>
  <c r="Q913" i="20"/>
  <c r="Q914" i="20"/>
  <c r="Q915" i="20"/>
  <c r="Q916" i="20"/>
  <c r="Q917" i="20"/>
  <c r="Q918" i="20"/>
  <c r="Q919" i="20"/>
  <c r="Q920" i="20"/>
  <c r="Q921" i="20"/>
  <c r="Q922" i="20"/>
  <c r="Q923" i="20"/>
  <c r="Q924" i="20"/>
  <c r="Q925" i="20"/>
  <c r="Q926" i="20"/>
  <c r="Q927" i="20"/>
  <c r="Q928" i="20"/>
  <c r="Q929" i="20"/>
  <c r="Q930" i="20"/>
  <c r="Q931" i="20"/>
  <c r="Q932" i="20"/>
  <c r="Q933" i="20"/>
  <c r="Q934" i="20"/>
  <c r="Q935" i="20"/>
  <c r="Q936" i="20"/>
  <c r="Q937" i="20"/>
  <c r="Q938" i="20"/>
  <c r="Q939" i="20"/>
  <c r="Q940" i="20"/>
  <c r="Q941" i="20"/>
  <c r="Q942" i="20"/>
  <c r="Q943" i="20"/>
  <c r="Q944" i="20"/>
  <c r="Q945" i="20"/>
  <c r="Q946" i="20"/>
  <c r="Q947" i="20"/>
  <c r="Q948" i="20"/>
  <c r="Q949" i="20"/>
  <c r="Q950" i="20"/>
  <c r="Q951" i="20"/>
  <c r="Q952" i="20"/>
  <c r="Q953" i="20"/>
  <c r="Q954" i="20"/>
  <c r="Q955" i="20"/>
  <c r="Q956" i="20"/>
  <c r="Q957" i="20"/>
  <c r="Q958" i="20"/>
  <c r="Q959" i="20"/>
  <c r="Q960" i="20"/>
  <c r="Q961" i="20"/>
  <c r="Q962" i="20"/>
  <c r="Q963" i="20"/>
  <c r="Q964" i="20"/>
  <c r="Q965" i="20"/>
  <c r="Q966" i="20"/>
  <c r="Q967" i="20"/>
  <c r="Q968" i="20"/>
  <c r="Q969" i="20"/>
  <c r="Q970" i="20"/>
  <c r="Q971" i="20"/>
  <c r="Q972" i="20"/>
  <c r="Q973" i="20"/>
  <c r="Q974" i="20"/>
  <c r="Q975" i="20"/>
  <c r="Q976" i="20"/>
  <c r="Q977" i="20"/>
  <c r="Q978" i="20"/>
  <c r="Q979" i="20"/>
  <c r="Q980" i="20"/>
  <c r="Q981" i="20"/>
  <c r="Q982" i="20"/>
  <c r="Q983" i="20"/>
  <c r="Q984" i="20"/>
  <c r="Q985" i="20"/>
  <c r="Q986" i="20"/>
  <c r="Q987" i="20"/>
  <c r="Q988" i="20"/>
  <c r="Q989" i="20"/>
  <c r="Q990" i="20"/>
  <c r="Q991" i="20"/>
  <c r="Q992" i="20"/>
  <c r="Q993" i="20"/>
  <c r="Q994" i="20"/>
  <c r="Q995" i="20"/>
  <c r="Q996" i="20"/>
  <c r="Q997" i="20"/>
  <c r="Q998" i="20"/>
  <c r="Q999" i="20"/>
  <c r="Q1000" i="20"/>
  <c r="Q1001" i="20"/>
  <c r="Q1002" i="20"/>
  <c r="Q1003" i="20"/>
  <c r="Q1004" i="20"/>
  <c r="Q1005" i="20"/>
  <c r="Q1006" i="20"/>
  <c r="Q1007" i="20"/>
  <c r="Q1008" i="20"/>
  <c r="Q1009" i="20"/>
  <c r="Q1010" i="20"/>
  <c r="Q1011" i="20"/>
  <c r="Q1012" i="20"/>
  <c r="Q1013" i="20"/>
  <c r="Q1014" i="20"/>
  <c r="Q1015" i="20"/>
  <c r="Q1016" i="20"/>
  <c r="Q1017" i="20"/>
  <c r="Q1018" i="20"/>
  <c r="Q1019" i="20"/>
  <c r="Q1020" i="20"/>
  <c r="Q1021" i="20"/>
  <c r="Q1022" i="20"/>
  <c r="Q1023" i="20"/>
  <c r="Q1024" i="20"/>
  <c r="Q1025" i="20"/>
  <c r="Q1026" i="20"/>
  <c r="Q1027" i="20"/>
  <c r="Q1028" i="20"/>
  <c r="Q1029" i="20"/>
  <c r="Q1030" i="20"/>
  <c r="Q1031" i="20"/>
  <c r="Q1032" i="20"/>
  <c r="Q1033" i="20"/>
  <c r="Q1034" i="20"/>
  <c r="Q1035" i="20"/>
  <c r="Q1036" i="20"/>
  <c r="Q1037" i="20"/>
  <c r="Q1038" i="20"/>
  <c r="Q1039" i="20"/>
  <c r="Q1040" i="20"/>
  <c r="Q1041" i="20"/>
  <c r="Q1042" i="20"/>
  <c r="Q1043" i="20"/>
  <c r="Q1044" i="20"/>
  <c r="Q1045" i="20"/>
  <c r="Q1046" i="20"/>
  <c r="Q1047" i="20"/>
  <c r="Q1048" i="20"/>
  <c r="Q1049" i="20"/>
  <c r="Q1050" i="20"/>
  <c r="Q1051" i="20"/>
  <c r="Q1052" i="20"/>
  <c r="Q1053" i="20"/>
  <c r="Q1054" i="20"/>
  <c r="Q1055" i="20"/>
  <c r="Q1056" i="20"/>
  <c r="Q1057" i="20"/>
  <c r="Q1058" i="20"/>
  <c r="Q1059" i="20"/>
  <c r="Q1060" i="20"/>
  <c r="Q1061" i="20"/>
  <c r="Q1062" i="20"/>
  <c r="Q1063" i="20"/>
  <c r="Q1064" i="20"/>
  <c r="Q1065" i="20"/>
  <c r="Q1066" i="20"/>
  <c r="Q1067" i="20"/>
  <c r="Q1068" i="20"/>
  <c r="Q1069" i="20"/>
  <c r="Q1070" i="20"/>
  <c r="Q1071" i="20"/>
  <c r="Q1072" i="20"/>
  <c r="Q1073" i="20"/>
  <c r="Q1074" i="20"/>
  <c r="Q1075" i="20"/>
  <c r="Q1076" i="20"/>
  <c r="Q1077" i="20"/>
  <c r="Q1078" i="20"/>
  <c r="Q1079" i="20"/>
  <c r="Q1080" i="20"/>
  <c r="Q1081" i="20"/>
  <c r="Q1082" i="20"/>
  <c r="Q1083" i="20"/>
  <c r="Q1084" i="20"/>
  <c r="Q1085" i="20"/>
  <c r="Q1086" i="20"/>
  <c r="Q1087" i="20"/>
  <c r="Q1088" i="20"/>
  <c r="Q1089" i="20"/>
  <c r="Q1090" i="20"/>
  <c r="Q1091" i="20"/>
  <c r="Q1092" i="20"/>
  <c r="Q1093" i="20"/>
  <c r="Q1094" i="20"/>
  <c r="Q1095" i="20"/>
  <c r="Q1096" i="20"/>
  <c r="Q1097" i="20"/>
  <c r="Q1098" i="20"/>
  <c r="Q1099" i="20"/>
  <c r="Q1100" i="20"/>
  <c r="Q1101" i="20"/>
  <c r="Q1102" i="20"/>
  <c r="Q1103" i="20"/>
  <c r="Q1104" i="20"/>
  <c r="Q1105" i="20"/>
  <c r="Q1106" i="20"/>
  <c r="Q1107" i="20"/>
  <c r="Q1108" i="20"/>
  <c r="Q1109" i="20"/>
  <c r="Q1110" i="20"/>
  <c r="Q1111" i="20"/>
  <c r="Q1112" i="20"/>
  <c r="Q1113" i="20"/>
  <c r="Q1114" i="20"/>
  <c r="Q1115" i="20"/>
  <c r="Q1116" i="20"/>
  <c r="Q1117" i="20"/>
  <c r="Q1118" i="20"/>
  <c r="Q1119" i="20"/>
  <c r="Q1120" i="20"/>
  <c r="Q1121" i="20"/>
  <c r="Q1122" i="20"/>
  <c r="Q1123" i="20"/>
  <c r="Q1124" i="20"/>
  <c r="Q1125" i="20"/>
  <c r="Q1126" i="20"/>
  <c r="Q1127" i="20"/>
  <c r="Q1128" i="20"/>
  <c r="Q1129" i="20"/>
  <c r="Q1130" i="20"/>
  <c r="Q1131" i="20"/>
  <c r="Q1132" i="20"/>
  <c r="Q1133" i="20"/>
  <c r="Q1134" i="20"/>
  <c r="Q1135" i="20"/>
  <c r="Q1136" i="20"/>
  <c r="Q1137" i="20"/>
  <c r="Q1138" i="20"/>
  <c r="Q1139" i="20"/>
  <c r="Q1140" i="20"/>
  <c r="Q1141" i="20"/>
  <c r="Q1142" i="20"/>
  <c r="Q1143" i="20"/>
  <c r="Q1144" i="20"/>
  <c r="Q1145" i="20"/>
  <c r="Q1146" i="20"/>
  <c r="Q1147" i="20"/>
  <c r="Q1148" i="20"/>
  <c r="Q1149" i="20"/>
  <c r="Q1150" i="20"/>
  <c r="Q1151" i="20"/>
  <c r="Q1152" i="20"/>
  <c r="Q1153" i="20"/>
  <c r="Q1154" i="20"/>
  <c r="Q1155" i="20"/>
  <c r="Q1156" i="20"/>
  <c r="Q1157" i="20"/>
  <c r="Q1158" i="20"/>
  <c r="Q1159" i="20"/>
  <c r="Q1160" i="20"/>
  <c r="Q1161" i="20"/>
  <c r="Q1162" i="20"/>
  <c r="Q1163" i="20"/>
  <c r="Q1164" i="20"/>
  <c r="Q1165" i="20"/>
  <c r="Q1166" i="20"/>
  <c r="Q1167" i="20"/>
  <c r="Q1168" i="20"/>
  <c r="Q1169" i="20"/>
  <c r="Q1170" i="20"/>
  <c r="Q1171" i="20"/>
  <c r="Q1172" i="20"/>
  <c r="Q1173" i="20"/>
  <c r="Q1174" i="20"/>
  <c r="Q1175" i="20"/>
  <c r="Q1176" i="20"/>
  <c r="Q1177" i="20"/>
  <c r="Q1178" i="20"/>
  <c r="Q1179" i="20"/>
  <c r="Q1180" i="20"/>
  <c r="Q1181" i="20"/>
  <c r="Q1182" i="20"/>
  <c r="Q1183" i="20"/>
  <c r="Q1184" i="20"/>
  <c r="Q1185" i="20"/>
  <c r="Q1186" i="20"/>
  <c r="Q1187" i="20"/>
  <c r="Q1188" i="20"/>
  <c r="Q1189" i="20"/>
  <c r="Q1190" i="20"/>
  <c r="Q1191" i="20"/>
  <c r="Q1192" i="20"/>
  <c r="Q1193" i="20"/>
  <c r="Q1194" i="20"/>
  <c r="Q1195" i="20"/>
  <c r="Q1196" i="20"/>
  <c r="Q1197" i="20"/>
  <c r="Q1198" i="20"/>
  <c r="Q1199" i="20"/>
  <c r="Q1200" i="20"/>
  <c r="Q1201" i="20"/>
  <c r="Q1202" i="20"/>
  <c r="Q1203" i="20"/>
  <c r="Q1204" i="20"/>
  <c r="Q1205" i="20"/>
  <c r="Q1206" i="20"/>
  <c r="Q1207" i="20"/>
  <c r="Q1208" i="20"/>
  <c r="Q1209" i="20"/>
  <c r="Q1210" i="20"/>
  <c r="Q1211" i="20"/>
  <c r="Q1212" i="20"/>
  <c r="Q1213" i="20"/>
  <c r="Q1214" i="20"/>
  <c r="Q1215" i="20"/>
  <c r="Q1216" i="20"/>
  <c r="Q1217" i="20"/>
  <c r="Q1218" i="20"/>
  <c r="Q1219" i="20"/>
  <c r="Q1220" i="20"/>
  <c r="Q1221" i="20"/>
  <c r="Q1222" i="20"/>
  <c r="Q1223" i="20"/>
  <c r="Q1224" i="20"/>
  <c r="Q1225" i="20"/>
  <c r="Q1226" i="20"/>
  <c r="Q1227" i="20"/>
  <c r="Q1228" i="20"/>
  <c r="Q1229" i="20"/>
  <c r="Q1230" i="20"/>
  <c r="Q1231" i="20"/>
  <c r="Q1232" i="20"/>
  <c r="Q1233" i="20"/>
  <c r="Q1234" i="20"/>
  <c r="Q1235" i="20"/>
  <c r="Q1236" i="20"/>
  <c r="Q1237" i="20"/>
  <c r="Q1238" i="20"/>
  <c r="Q1239" i="20"/>
  <c r="Q1240" i="20"/>
  <c r="Q1241" i="20"/>
  <c r="Q1242" i="20"/>
  <c r="Q1243" i="20"/>
  <c r="Q1244" i="20"/>
  <c r="Q1245" i="20"/>
  <c r="Q1246" i="20"/>
  <c r="Q1247" i="20"/>
  <c r="Q1248" i="20"/>
  <c r="Q1249" i="20"/>
  <c r="Q1250" i="20"/>
  <c r="Q1251" i="20"/>
  <c r="Q1252" i="20"/>
  <c r="Q1253" i="20"/>
  <c r="Q1254" i="20"/>
  <c r="Q1255" i="20"/>
  <c r="Q1256" i="20"/>
  <c r="Q1257" i="20"/>
  <c r="Q1258" i="20"/>
  <c r="Q1259" i="20"/>
  <c r="Q1260" i="20"/>
  <c r="Q1261" i="20"/>
  <c r="Q1262" i="20"/>
  <c r="Q1263" i="20"/>
  <c r="Q1264" i="20"/>
  <c r="Q1265" i="20"/>
  <c r="Q1266" i="20"/>
  <c r="Q1267" i="20"/>
  <c r="Q1268" i="20"/>
  <c r="Q1269" i="20"/>
  <c r="Q1270" i="20"/>
  <c r="Q1271" i="20"/>
  <c r="Q1272" i="20"/>
  <c r="Q1273" i="20"/>
  <c r="Q1274" i="20"/>
  <c r="Q1275" i="20"/>
  <c r="Q1276" i="20"/>
  <c r="Q1277" i="20"/>
  <c r="Q1278" i="20"/>
  <c r="Q1279" i="20"/>
  <c r="Q1280" i="20"/>
  <c r="Q1281" i="20"/>
  <c r="Q1282" i="20"/>
  <c r="Q1283" i="20"/>
  <c r="Q1284" i="20"/>
  <c r="Q1285" i="20"/>
  <c r="Q1286" i="20"/>
  <c r="Q1287" i="20"/>
  <c r="Q1288" i="20"/>
  <c r="Q1289" i="20"/>
  <c r="Q1290" i="20"/>
  <c r="Q1291" i="20"/>
  <c r="Q1292" i="20"/>
  <c r="Q1293" i="20"/>
  <c r="Q1294" i="20"/>
  <c r="Q1295" i="20"/>
  <c r="Q1296" i="20"/>
  <c r="Q1297" i="20"/>
  <c r="Q1298" i="20"/>
  <c r="Q1299" i="20"/>
  <c r="Q1300" i="20"/>
  <c r="Q1301" i="20"/>
  <c r="Q1302" i="20"/>
  <c r="Q1303" i="20"/>
  <c r="Q1304" i="20"/>
  <c r="Q1305" i="20"/>
  <c r="Q1306" i="20"/>
  <c r="Q1307" i="20"/>
  <c r="Q1308" i="20"/>
  <c r="Q1309" i="20"/>
  <c r="Q1310" i="20"/>
  <c r="Q1311" i="20"/>
  <c r="Q1312" i="20"/>
  <c r="Q1313" i="20"/>
  <c r="Q1314" i="20"/>
  <c r="Q1315" i="20"/>
  <c r="Q1316" i="20"/>
  <c r="Q1317" i="20"/>
  <c r="Q1318" i="20"/>
  <c r="Q1319" i="20"/>
  <c r="Q1320" i="20"/>
  <c r="Q1321" i="20"/>
  <c r="Q1322" i="20"/>
  <c r="Q1323" i="20"/>
  <c r="Q1324" i="20"/>
  <c r="Q1325" i="20"/>
  <c r="Q1326" i="20"/>
  <c r="Q1327" i="20"/>
  <c r="Q1328" i="20"/>
  <c r="Q1329" i="20"/>
  <c r="Q1330" i="20"/>
  <c r="Q1331" i="20"/>
  <c r="Q1332" i="20"/>
  <c r="Q1333" i="20"/>
  <c r="Q1334" i="20"/>
  <c r="Q1335" i="20"/>
  <c r="Q1336" i="20"/>
  <c r="Q1337" i="20"/>
  <c r="Q1338" i="20"/>
  <c r="Q1339" i="20"/>
  <c r="Q1340" i="20"/>
  <c r="Q1341" i="20"/>
  <c r="Q1342" i="20"/>
  <c r="Q1343" i="20"/>
  <c r="Q1344" i="20"/>
  <c r="Q1345" i="20"/>
  <c r="Q1346" i="20"/>
  <c r="Q1347" i="20"/>
  <c r="Q1348" i="20"/>
  <c r="Q1349" i="20"/>
  <c r="Q1350" i="20"/>
  <c r="Q1351" i="20"/>
  <c r="Q1352" i="20"/>
  <c r="Q1353" i="20"/>
  <c r="Q1354" i="20"/>
  <c r="Q1355" i="20"/>
  <c r="Q1356" i="20"/>
  <c r="Q1357" i="20"/>
  <c r="Q1358" i="20"/>
  <c r="Q1359" i="20"/>
  <c r="Q1360" i="20"/>
  <c r="Q1361" i="20"/>
  <c r="Q1362" i="20"/>
  <c r="Q1363" i="20"/>
  <c r="Q1364" i="20"/>
  <c r="Q1365" i="20"/>
  <c r="Q1366" i="20"/>
  <c r="Q1367" i="20"/>
  <c r="Q1368" i="20"/>
  <c r="Q1369" i="20"/>
  <c r="Q1370" i="20"/>
  <c r="Q1371" i="20"/>
  <c r="Q1372" i="20"/>
  <c r="Q1373" i="20"/>
  <c r="Q1374" i="20"/>
  <c r="Q1375" i="20"/>
  <c r="Q1376" i="20"/>
  <c r="Q1377" i="20"/>
  <c r="Q1378" i="20"/>
  <c r="Q1379" i="20"/>
  <c r="Q1380" i="20"/>
  <c r="Q1381" i="20"/>
  <c r="Q1382" i="20"/>
  <c r="Q1383" i="20"/>
  <c r="Q1384" i="20"/>
  <c r="Q1385" i="20"/>
  <c r="Q1386" i="20"/>
  <c r="Q1387" i="20"/>
  <c r="Q1388" i="20"/>
  <c r="Q1389" i="20"/>
  <c r="Q1390" i="20"/>
  <c r="Q1391" i="20"/>
  <c r="Q1392" i="20"/>
  <c r="Q1393" i="20"/>
  <c r="Q1394" i="20"/>
  <c r="Q1395" i="20"/>
  <c r="Q1396" i="20"/>
  <c r="Q1397" i="20"/>
  <c r="Q1398" i="20"/>
  <c r="Q1399" i="20"/>
  <c r="Q1400" i="20"/>
  <c r="Q1401" i="20"/>
  <c r="Q1402" i="20"/>
  <c r="Q1403" i="20"/>
  <c r="Q1404" i="20"/>
  <c r="Q1405" i="20"/>
  <c r="Q1406" i="20"/>
  <c r="Q1407" i="20"/>
  <c r="Q1408" i="20"/>
  <c r="Q1409" i="20"/>
  <c r="Q1410" i="20"/>
  <c r="Q1411" i="20"/>
  <c r="Q1412" i="20"/>
  <c r="Q1413" i="20"/>
  <c r="Q1414" i="20"/>
  <c r="Q1415" i="20"/>
  <c r="Q1416" i="20"/>
  <c r="Q1417" i="20"/>
  <c r="Q1418" i="20"/>
  <c r="Q1419" i="20"/>
  <c r="Q1420" i="20"/>
  <c r="Q1421" i="20"/>
  <c r="Q1422" i="20"/>
  <c r="Q1423" i="20"/>
  <c r="Q1424" i="20"/>
  <c r="Q1425" i="20"/>
  <c r="Q1426" i="20"/>
  <c r="Q1427" i="20"/>
  <c r="Q1428" i="20"/>
  <c r="Q1429" i="20"/>
  <c r="Q1430" i="20"/>
  <c r="Q1431" i="20"/>
  <c r="Q1432" i="20"/>
  <c r="Q1433" i="20"/>
  <c r="Q1434" i="20"/>
  <c r="Q1435" i="20"/>
  <c r="Q1436" i="20"/>
  <c r="Q1437" i="20"/>
  <c r="Q1438" i="20"/>
  <c r="Q1439" i="20"/>
  <c r="Q1440" i="20"/>
  <c r="Q1441" i="20"/>
  <c r="Q1442" i="20"/>
  <c r="Q1443" i="20"/>
  <c r="Q1444" i="20"/>
  <c r="Q1445" i="20"/>
  <c r="Q1446" i="20"/>
  <c r="Q1447" i="20"/>
  <c r="Q1448" i="20"/>
  <c r="Q1449" i="20"/>
  <c r="Q1450" i="20"/>
  <c r="Q1451" i="20"/>
  <c r="Q1452" i="20"/>
  <c r="Q1453" i="20"/>
  <c r="Q1454" i="20"/>
  <c r="Q1455" i="20"/>
  <c r="Q1456" i="20"/>
  <c r="Q1457" i="20"/>
  <c r="Q1458" i="20"/>
  <c r="Q1459" i="20"/>
  <c r="Q1460" i="20"/>
  <c r="Q1461" i="20"/>
  <c r="Q1462" i="20"/>
  <c r="Q1463" i="20"/>
  <c r="Q1464" i="20"/>
  <c r="Q1465" i="20"/>
  <c r="Q1466" i="20"/>
  <c r="Q1467" i="20"/>
  <c r="Q1468" i="20"/>
  <c r="Q1469" i="20"/>
  <c r="Q1470" i="20"/>
  <c r="Q1471" i="20"/>
  <c r="Q1472" i="20"/>
  <c r="Q1473" i="20"/>
  <c r="Q1474" i="20"/>
  <c r="Q1475" i="20"/>
  <c r="Q1476" i="20"/>
  <c r="Q1477" i="20"/>
  <c r="Q1478" i="20"/>
  <c r="Q1479" i="20"/>
  <c r="Q1480" i="20"/>
  <c r="Q1481" i="20"/>
  <c r="Q1482" i="20"/>
  <c r="Q1483" i="20"/>
  <c r="Q1484" i="20"/>
  <c r="Q1485" i="20"/>
  <c r="Q1486" i="20"/>
  <c r="Q1487" i="20"/>
  <c r="Q1488" i="20"/>
  <c r="Q1489" i="20"/>
  <c r="Q1490" i="20"/>
  <c r="Q1491" i="20"/>
  <c r="Q1492" i="20"/>
  <c r="Q1493" i="20"/>
  <c r="Q1494" i="20"/>
  <c r="Q1495" i="20"/>
  <c r="Q1496" i="20"/>
  <c r="Q1497" i="20"/>
  <c r="Q1498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1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Q157" i="20"/>
  <c r="Q158" i="20"/>
  <c r="Q159" i="20"/>
  <c r="Q160" i="20"/>
  <c r="Q161" i="20"/>
  <c r="Q162" i="20"/>
  <c r="A13" i="21" l="1"/>
  <c r="Q12" i="21"/>
  <c r="Q9" i="21"/>
  <c r="N9" i="17"/>
  <c r="M9" i="17"/>
  <c r="L9" i="17"/>
  <c r="K9" i="17"/>
  <c r="J9" i="17"/>
  <c r="I9" i="17"/>
  <c r="A14" i="21" l="1"/>
  <c r="Q13" i="21"/>
  <c r="A9" i="17"/>
  <c r="P9" i="17" s="1"/>
  <c r="A15" i="21" l="1"/>
  <c r="Q14" i="21"/>
  <c r="A14" i="20"/>
  <c r="G9" i="17"/>
  <c r="E9" i="17" a="1"/>
  <c r="E9" i="17" s="1"/>
  <c r="F9" i="17" a="1"/>
  <c r="F9" i="17" s="1"/>
  <c r="A10" i="17"/>
  <c r="P10" i="17" l="1"/>
  <c r="A16" i="21"/>
  <c r="Q15" i="21"/>
  <c r="A15" i="20"/>
  <c r="E10" i="17" a="1"/>
  <c r="E10" i="17" s="1"/>
  <c r="F10" i="17" a="1"/>
  <c r="F10" i="17" s="1"/>
  <c r="G10" i="17"/>
  <c r="A11" i="17"/>
  <c r="P11" i="17" l="1"/>
  <c r="A17" i="21"/>
  <c r="Q16" i="21"/>
  <c r="A16" i="20"/>
  <c r="G11" i="17"/>
  <c r="F11" i="17" a="1"/>
  <c r="F11" i="17" s="1"/>
  <c r="E11" i="17" a="1"/>
  <c r="E11" i="17" s="1"/>
  <c r="A12" i="17"/>
  <c r="P12" i="17" l="1"/>
  <c r="A18" i="21"/>
  <c r="Q17" i="21"/>
  <c r="A17" i="20"/>
  <c r="G12" i="17"/>
  <c r="E12" i="17" a="1"/>
  <c r="E12" i="17" s="1"/>
  <c r="F12" i="17" a="1"/>
  <c r="F12" i="17" s="1"/>
  <c r="A13" i="17"/>
  <c r="P13" i="17" l="1"/>
  <c r="A19" i="21"/>
  <c r="Q18" i="21"/>
  <c r="A18" i="20"/>
  <c r="G13" i="17"/>
  <c r="E13" i="17" a="1"/>
  <c r="E13" i="17" s="1"/>
  <c r="F13" i="17" a="1"/>
  <c r="F13" i="17" s="1"/>
  <c r="A14" i="17"/>
  <c r="P14" i="17" l="1"/>
  <c r="A20" i="21"/>
  <c r="Q19" i="21"/>
  <c r="A19" i="20"/>
  <c r="G14" i="17"/>
  <c r="E14" i="17" a="1"/>
  <c r="E14" i="17" s="1"/>
  <c r="F14" i="17" a="1"/>
  <c r="F14" i="17" s="1"/>
  <c r="A15" i="17"/>
  <c r="P15" i="17" l="1"/>
  <c r="A21" i="21"/>
  <c r="Q20" i="21"/>
  <c r="A20" i="20"/>
  <c r="G15" i="17"/>
  <c r="E15" i="17" a="1"/>
  <c r="E15" i="17" s="1"/>
  <c r="F15" i="17" a="1"/>
  <c r="F15" i="17" s="1"/>
  <c r="A16" i="17"/>
  <c r="P16" i="17" l="1"/>
  <c r="A22" i="21"/>
  <c r="Q21" i="21"/>
  <c r="A21" i="20"/>
  <c r="G16" i="17"/>
  <c r="E16" i="17" a="1"/>
  <c r="E16" i="17" s="1"/>
  <c r="F16" i="17" a="1"/>
  <c r="F16" i="17" s="1"/>
  <c r="A17" i="17"/>
  <c r="P17" i="17" l="1"/>
  <c r="A23" i="21"/>
  <c r="Q22" i="21"/>
  <c r="A22" i="20"/>
  <c r="G17" i="17"/>
  <c r="E17" i="17" a="1"/>
  <c r="E17" i="17" s="1"/>
  <c r="F17" i="17" a="1"/>
  <c r="F17" i="17" s="1"/>
  <c r="A18" i="17"/>
  <c r="P18" i="17" l="1"/>
  <c r="A24" i="21"/>
  <c r="Q23" i="21"/>
  <c r="A23" i="20"/>
  <c r="G18" i="17"/>
  <c r="E18" i="17" a="1"/>
  <c r="E18" i="17" s="1"/>
  <c r="F18" i="17" a="1"/>
  <c r="F18" i="17" s="1"/>
  <c r="A19" i="17"/>
  <c r="P19" i="17" l="1"/>
  <c r="A25" i="21"/>
  <c r="Q24" i="21"/>
  <c r="A24" i="20"/>
  <c r="F19" i="17" a="1"/>
  <c r="F19" i="17" s="1"/>
  <c r="G19" i="17"/>
  <c r="E19" i="17" a="1"/>
  <c r="E19" i="17" s="1"/>
  <c r="A20" i="17"/>
  <c r="P20" i="17" l="1"/>
  <c r="A26" i="21"/>
  <c r="Q25" i="21"/>
  <c r="A25" i="20"/>
  <c r="A21" i="18"/>
  <c r="F20" i="17" a="1"/>
  <c r="F20" i="17" s="1"/>
  <c r="G20" i="17"/>
  <c r="E20" i="17" a="1"/>
  <c r="E20" i="17" s="1"/>
  <c r="A21" i="17"/>
  <c r="P21" i="17" l="1"/>
  <c r="A27" i="21"/>
  <c r="Q26" i="21"/>
  <c r="A26" i="20"/>
  <c r="A22" i="18"/>
  <c r="F21" i="17" a="1"/>
  <c r="F21" i="17" s="1"/>
  <c r="E21" i="17" a="1"/>
  <c r="E21" i="17" s="1"/>
  <c r="G21" i="17"/>
  <c r="A22" i="17"/>
  <c r="P22" i="17" l="1"/>
  <c r="A28" i="21"/>
  <c r="Q27" i="21"/>
  <c r="A27" i="20"/>
  <c r="A23" i="18"/>
  <c r="F22" i="17" a="1"/>
  <c r="F22" i="17" s="1"/>
  <c r="E22" i="17" a="1"/>
  <c r="E22" i="17" s="1"/>
  <c r="G22" i="17"/>
  <c r="A23" i="17"/>
  <c r="P23" i="17" l="1"/>
  <c r="A29" i="21"/>
  <c r="Q28" i="21"/>
  <c r="A28" i="20"/>
  <c r="A24" i="18"/>
  <c r="G23" i="17"/>
  <c r="F23" i="17" a="1"/>
  <c r="F23" i="17" s="1"/>
  <c r="E23" i="17" a="1"/>
  <c r="E23" i="17" s="1"/>
  <c r="A24" i="17"/>
  <c r="P24" i="17" l="1"/>
  <c r="A30" i="21"/>
  <c r="Q29" i="21"/>
  <c r="A29" i="20"/>
  <c r="A25" i="18"/>
  <c r="G24" i="17"/>
  <c r="E24" i="17" a="1"/>
  <c r="E24" i="17" s="1"/>
  <c r="F24" i="17" a="1"/>
  <c r="F24" i="17" s="1"/>
  <c r="A25" i="17"/>
  <c r="P25" i="17" l="1"/>
  <c r="A31" i="21"/>
  <c r="Q30" i="21"/>
  <c r="A30" i="20"/>
  <c r="A26" i="18"/>
  <c r="G25" i="17"/>
  <c r="E25" i="17" a="1"/>
  <c r="E25" i="17" s="1"/>
  <c r="F25" i="17" a="1"/>
  <c r="F25" i="17" s="1"/>
  <c r="A26" i="17"/>
  <c r="P26" i="17" l="1"/>
  <c r="A32" i="21"/>
  <c r="Q31" i="21"/>
  <c r="A31" i="20"/>
  <c r="A27" i="18"/>
  <c r="G26" i="17"/>
  <c r="E26" i="17" a="1"/>
  <c r="E26" i="17" s="1"/>
  <c r="F26" i="17" a="1"/>
  <c r="F26" i="17" s="1"/>
  <c r="A27" i="17"/>
  <c r="P27" i="17" l="1"/>
  <c r="A33" i="21"/>
  <c r="Q32" i="21"/>
  <c r="A32" i="20"/>
  <c r="A28" i="18"/>
  <c r="G27" i="17"/>
  <c r="E27" i="17" a="1"/>
  <c r="E27" i="17" s="1"/>
  <c r="F27" i="17" a="1"/>
  <c r="F27" i="17" s="1"/>
  <c r="A28" i="17"/>
  <c r="P28" i="17" l="1"/>
  <c r="A34" i="21"/>
  <c r="Q33" i="21"/>
  <c r="A33" i="20"/>
  <c r="A29" i="18"/>
  <c r="G28" i="17"/>
  <c r="E28" i="17" a="1"/>
  <c r="E28" i="17" s="1"/>
  <c r="F28" i="17" a="1"/>
  <c r="F28" i="17" s="1"/>
  <c r="A29" i="17"/>
  <c r="P29" i="17" l="1"/>
  <c r="A35" i="21"/>
  <c r="Q34" i="21"/>
  <c r="A34" i="20"/>
  <c r="A30" i="18"/>
  <c r="G29" i="17"/>
  <c r="E29" i="17" a="1"/>
  <c r="E29" i="17" s="1"/>
  <c r="F29" i="17" a="1"/>
  <c r="F29" i="17" s="1"/>
  <c r="A30" i="17"/>
  <c r="P30" i="17" l="1"/>
  <c r="A36" i="21"/>
  <c r="Q35" i="21"/>
  <c r="A35" i="20"/>
  <c r="A31" i="18"/>
  <c r="G30" i="17"/>
  <c r="E30" i="17" a="1"/>
  <c r="E30" i="17" s="1"/>
  <c r="F30" i="17" a="1"/>
  <c r="F30" i="17" s="1"/>
  <c r="A31" i="17"/>
  <c r="P31" i="17" l="1"/>
  <c r="A37" i="21"/>
  <c r="Q36" i="21"/>
  <c r="A36" i="20"/>
  <c r="A32" i="18"/>
  <c r="F31" i="17" a="1"/>
  <c r="F31" i="17" s="1"/>
  <c r="E31" i="17" a="1"/>
  <c r="E31" i="17" s="1"/>
  <c r="G31" i="17"/>
  <c r="A32" i="17"/>
  <c r="P32" i="17" l="1"/>
  <c r="A38" i="21"/>
  <c r="Q37" i="21"/>
  <c r="A37" i="20"/>
  <c r="A33" i="18"/>
  <c r="F32" i="17" a="1"/>
  <c r="F32" i="17" s="1"/>
  <c r="G32" i="17"/>
  <c r="E32" i="17" a="1"/>
  <c r="E32" i="17" s="1"/>
  <c r="A33" i="17"/>
  <c r="P33" i="17" l="1"/>
  <c r="A39" i="21"/>
  <c r="Q38" i="21"/>
  <c r="A38" i="20"/>
  <c r="A34" i="18"/>
  <c r="F33" i="17" a="1"/>
  <c r="F33" i="17" s="1"/>
  <c r="E33" i="17" a="1"/>
  <c r="E33" i="17" s="1"/>
  <c r="G33" i="17"/>
  <c r="A34" i="17"/>
  <c r="P34" i="17" l="1"/>
  <c r="A40" i="21"/>
  <c r="Q39" i="21"/>
  <c r="A39" i="20"/>
  <c r="A35" i="18"/>
  <c r="F34" i="17" a="1"/>
  <c r="F34" i="17" s="1"/>
  <c r="E34" i="17" a="1"/>
  <c r="E34" i="17" s="1"/>
  <c r="G34" i="17"/>
  <c r="A35" i="17"/>
  <c r="P35" i="17" l="1"/>
  <c r="A41" i="21"/>
  <c r="Q40" i="21"/>
  <c r="A40" i="20"/>
  <c r="A36" i="18"/>
  <c r="E35" i="17" a="1"/>
  <c r="E35" i="17" s="1"/>
  <c r="G35" i="17"/>
  <c r="F35" i="17" a="1"/>
  <c r="F35" i="17" s="1"/>
  <c r="A36" i="17"/>
  <c r="P36" i="17" l="1"/>
  <c r="A41" i="20"/>
  <c r="A42" i="21"/>
  <c r="Q41" i="21"/>
  <c r="A37" i="18"/>
  <c r="E36" i="17" a="1"/>
  <c r="E36" i="17" s="1"/>
  <c r="G36" i="17"/>
  <c r="F36" i="17" a="1"/>
  <c r="F36" i="17" s="1"/>
  <c r="A37" i="17"/>
  <c r="P37" i="17" l="1"/>
  <c r="A42" i="20"/>
  <c r="A43" i="21"/>
  <c r="Q42" i="21"/>
  <c r="A38" i="18"/>
  <c r="E37" i="17" a="1"/>
  <c r="E37" i="17" s="1"/>
  <c r="G37" i="17"/>
  <c r="F37" i="17" a="1"/>
  <c r="F37" i="17" s="1"/>
  <c r="A38" i="17"/>
  <c r="P38" i="17" l="1"/>
  <c r="A43" i="20"/>
  <c r="A44" i="21"/>
  <c r="Q43" i="21"/>
  <c r="A39" i="18"/>
  <c r="E38" i="17" a="1"/>
  <c r="E38" i="17" s="1"/>
  <c r="G38" i="17"/>
  <c r="F38" i="17" a="1"/>
  <c r="F38" i="17" s="1"/>
  <c r="A39" i="17"/>
  <c r="P39" i="17" l="1"/>
  <c r="A44" i="20"/>
  <c r="A45" i="21"/>
  <c r="Q44" i="21"/>
  <c r="E39" i="17" a="1"/>
  <c r="E39" i="17" s="1"/>
  <c r="A40" i="17"/>
  <c r="A40" i="18"/>
  <c r="G39" i="17"/>
  <c r="F39" i="17" a="1"/>
  <c r="F39" i="17" s="1"/>
  <c r="P40" i="17" l="1"/>
  <c r="A45" i="20"/>
  <c r="A46" i="21"/>
  <c r="Q45" i="21"/>
  <c r="E40" i="17" a="1"/>
  <c r="E40" i="17" s="1"/>
  <c r="F40" i="17" a="1"/>
  <c r="F40" i="17" s="1"/>
  <c r="G40" i="17"/>
  <c r="A41" i="17"/>
  <c r="A41" i="18"/>
  <c r="P41" i="17" l="1"/>
  <c r="A46" i="20"/>
  <c r="A47" i="21"/>
  <c r="Q46" i="21"/>
  <c r="E41" i="17" a="1"/>
  <c r="E41" i="17" s="1"/>
  <c r="F41" i="17" a="1"/>
  <c r="F41" i="17" s="1"/>
  <c r="A42" i="17"/>
  <c r="G41" i="17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C31" i="17" l="1"/>
  <c r="B31" i="17" s="1"/>
  <c r="C39" i="17"/>
  <c r="B39" i="17" s="1"/>
  <c r="C33" i="17"/>
  <c r="B33" i="17" s="1"/>
  <c r="A100" i="18"/>
  <c r="C38" i="17"/>
  <c r="B38" i="17" s="1"/>
  <c r="P42" i="17"/>
  <c r="A47" i="20"/>
  <c r="A48" i="21"/>
  <c r="Q47" i="21"/>
  <c r="G42" i="17"/>
  <c r="E42" i="17" a="1"/>
  <c r="E42" i="17" s="1"/>
  <c r="F42" i="17" a="1"/>
  <c r="F42" i="17" s="1"/>
  <c r="A43" i="17"/>
  <c r="C35" i="17"/>
  <c r="B35" i="17" s="1"/>
  <c r="C37" i="17"/>
  <c r="B37" i="17" s="1"/>
  <c r="C32" i="17"/>
  <c r="B32" i="17" s="1"/>
  <c r="C34" i="17"/>
  <c r="B34" i="17" s="1"/>
  <c r="C42" i="17"/>
  <c r="B42" i="17" s="1"/>
  <c r="C41" i="17"/>
  <c r="B41" i="17" s="1"/>
  <c r="C40" i="17"/>
  <c r="B40" i="17" s="1"/>
  <c r="C9" i="17"/>
  <c r="C10" i="17"/>
  <c r="B10" i="17" s="1"/>
  <c r="C11" i="17"/>
  <c r="B11" i="17" s="1"/>
  <c r="C12" i="17"/>
  <c r="B12" i="17" s="1"/>
  <c r="C13" i="17"/>
  <c r="B13" i="17" s="1"/>
  <c r="C14" i="17"/>
  <c r="B14" i="17" s="1"/>
  <c r="C18" i="17"/>
  <c r="B18" i="17" s="1"/>
  <c r="C16" i="17"/>
  <c r="B16" i="17" s="1"/>
  <c r="C15" i="17"/>
  <c r="B15" i="17" s="1"/>
  <c r="C17" i="17"/>
  <c r="B17" i="17" s="1"/>
  <c r="C19" i="17"/>
  <c r="B19" i="17" s="1"/>
  <c r="C20" i="17"/>
  <c r="B20" i="17" s="1"/>
  <c r="C21" i="17"/>
  <c r="B21" i="17" s="1"/>
  <c r="C22" i="17"/>
  <c r="B22" i="17" s="1"/>
  <c r="C23" i="17"/>
  <c r="B23" i="17" s="1"/>
  <c r="C24" i="17"/>
  <c r="B24" i="17" s="1"/>
  <c r="C25" i="17"/>
  <c r="B25" i="17" s="1"/>
  <c r="C26" i="17"/>
  <c r="B26" i="17" s="1"/>
  <c r="C27" i="17"/>
  <c r="B27" i="17" s="1"/>
  <c r="C28" i="17"/>
  <c r="B28" i="17" s="1"/>
  <c r="C29" i="17"/>
  <c r="B29" i="17" s="1"/>
  <c r="C30" i="17"/>
  <c r="B30" i="17" s="1"/>
  <c r="C36" i="17"/>
  <c r="B36" i="17" s="1"/>
  <c r="P43" i="17" l="1"/>
  <c r="A48" i="20"/>
  <c r="A49" i="21"/>
  <c r="Q48" i="21"/>
  <c r="C43" i="17"/>
  <c r="B43" i="17" s="1"/>
  <c r="E43" i="17" a="1"/>
  <c r="E43" i="17" s="1"/>
  <c r="F43" i="17" a="1"/>
  <c r="F43" i="17" s="1"/>
  <c r="A44" i="17"/>
  <c r="G43" i="17"/>
  <c r="B9" i="17"/>
  <c r="P44" i="17" l="1"/>
  <c r="A49" i="20"/>
  <c r="A50" i="21"/>
  <c r="Q49" i="21"/>
  <c r="F44" i="17" a="1"/>
  <c r="F44" i="17" s="1"/>
  <c r="E44" i="17" a="1"/>
  <c r="E44" i="17" s="1"/>
  <c r="G44" i="17"/>
  <c r="A45" i="17"/>
  <c r="C44" i="17"/>
  <c r="B44" i="17" s="1"/>
  <c r="P45" i="17" l="1"/>
  <c r="A50" i="20"/>
  <c r="A51" i="21"/>
  <c r="Q50" i="21"/>
  <c r="A46" i="17"/>
  <c r="F45" i="17" a="1"/>
  <c r="F45" i="17" s="1"/>
  <c r="G45" i="17"/>
  <c r="E45" i="17" a="1"/>
  <c r="E45" i="17" s="1"/>
  <c r="C45" i="17"/>
  <c r="B45" i="17" s="1"/>
  <c r="P46" i="17" l="1"/>
  <c r="A51" i="20"/>
  <c r="A52" i="21"/>
  <c r="Q51" i="21"/>
  <c r="A47" i="17"/>
  <c r="E46" i="17" a="1"/>
  <c r="E46" i="17" s="1"/>
  <c r="G46" i="17"/>
  <c r="F46" i="17" a="1"/>
  <c r="F46" i="17" s="1"/>
  <c r="C46" i="17"/>
  <c r="B46" i="17" s="1"/>
  <c r="P47" i="17" l="1"/>
  <c r="A52" i="20"/>
  <c r="A53" i="21"/>
  <c r="Q52" i="21"/>
  <c r="A48" i="17"/>
  <c r="E47" i="17" a="1"/>
  <c r="E47" i="17" s="1"/>
  <c r="F47" i="17" a="1"/>
  <c r="F47" i="17" s="1"/>
  <c r="G47" i="17"/>
  <c r="C47" i="17"/>
  <c r="B47" i="17" s="1"/>
  <c r="P48" i="17" l="1"/>
  <c r="A53" i="20"/>
  <c r="A54" i="21"/>
  <c r="Q53" i="21"/>
  <c r="G48" i="17"/>
  <c r="E48" i="17" a="1"/>
  <c r="E48" i="17" s="1"/>
  <c r="F48" i="17" a="1"/>
  <c r="F48" i="17" s="1"/>
  <c r="A49" i="17"/>
  <c r="C48" i="17"/>
  <c r="B48" i="17" s="1"/>
  <c r="P49" i="17" l="1"/>
  <c r="A54" i="20"/>
  <c r="A55" i="21"/>
  <c r="Q54" i="21"/>
  <c r="E49" i="17" a="1"/>
  <c r="E49" i="17" s="1"/>
  <c r="A50" i="17"/>
  <c r="F49" i="17" a="1"/>
  <c r="F49" i="17" s="1"/>
  <c r="G49" i="17"/>
  <c r="C49" i="17"/>
  <c r="B49" i="17" s="1"/>
  <c r="P50" i="17" l="1"/>
  <c r="A55" i="20"/>
  <c r="A56" i="21"/>
  <c r="Q55" i="21"/>
  <c r="F50" i="17" a="1"/>
  <c r="F50" i="17" s="1"/>
  <c r="A51" i="17"/>
  <c r="G50" i="17"/>
  <c r="E50" i="17" a="1"/>
  <c r="E50" i="17" s="1"/>
  <c r="C50" i="17"/>
  <c r="B50" i="17" s="1"/>
  <c r="P51" i="17" l="1"/>
  <c r="A56" i="20"/>
  <c r="A57" i="21"/>
  <c r="Q56" i="21"/>
  <c r="F51" i="17" a="1"/>
  <c r="F51" i="17" s="1"/>
  <c r="G51" i="17"/>
  <c r="E51" i="17" a="1"/>
  <c r="E51" i="17" s="1"/>
  <c r="A52" i="17"/>
  <c r="C51" i="17"/>
  <c r="B51" i="17" s="1"/>
  <c r="P52" i="17" l="1"/>
  <c r="D52" i="17" a="1"/>
  <c r="D52" i="17" s="1"/>
  <c r="A57" i="20"/>
  <c r="A58" i="21"/>
  <c r="Q57" i="21"/>
  <c r="F52" i="17" a="1"/>
  <c r="F52" i="17" s="1"/>
  <c r="G52" i="17"/>
  <c r="E52" i="17" a="1"/>
  <c r="E52" i="17" s="1"/>
  <c r="A53" i="17"/>
  <c r="C52" i="17"/>
  <c r="B52" i="17" s="1"/>
  <c r="P53" i="17" l="1"/>
  <c r="D53" i="17" a="1"/>
  <c r="D53" i="17" s="1"/>
  <c r="A58" i="20"/>
  <c r="A59" i="21"/>
  <c r="Q58" i="21"/>
  <c r="G53" i="17"/>
  <c r="A54" i="17"/>
  <c r="E53" i="17" a="1"/>
  <c r="E53" i="17" s="1"/>
  <c r="F53" i="17" a="1"/>
  <c r="F53" i="17" s="1"/>
  <c r="C53" i="17"/>
  <c r="B53" i="17" s="1"/>
  <c r="P54" i="17" l="1"/>
  <c r="D54" i="17" a="1"/>
  <c r="D54" i="17" s="1"/>
  <c r="A59" i="20"/>
  <c r="A60" i="21"/>
  <c r="Q59" i="21"/>
  <c r="E54" i="17" a="1"/>
  <c r="E54" i="17" s="1"/>
  <c r="G54" i="17"/>
  <c r="A55" i="17"/>
  <c r="F54" i="17" a="1"/>
  <c r="F54" i="17" s="1"/>
  <c r="C54" i="17"/>
  <c r="B54" i="17" s="1"/>
  <c r="P55" i="17" l="1"/>
  <c r="D55" i="17" a="1"/>
  <c r="D55" i="17" s="1"/>
  <c r="A60" i="20"/>
  <c r="A61" i="21"/>
  <c r="Q60" i="21"/>
  <c r="A56" i="17"/>
  <c r="E55" i="17" a="1"/>
  <c r="E55" i="17" s="1"/>
  <c r="F55" i="17" a="1"/>
  <c r="F55" i="17" s="1"/>
  <c r="G55" i="17"/>
  <c r="C55" i="17"/>
  <c r="B55" i="17" s="1"/>
  <c r="P56" i="17" l="1"/>
  <c r="D56" i="17" a="1"/>
  <c r="D56" i="17" s="1"/>
  <c r="A61" i="20"/>
  <c r="A62" i="21"/>
  <c r="Q61" i="21"/>
  <c r="G56" i="17"/>
  <c r="A57" i="17"/>
  <c r="E56" i="17" a="1"/>
  <c r="E56" i="17" s="1"/>
  <c r="F56" i="17" a="1"/>
  <c r="F56" i="17" s="1"/>
  <c r="C56" i="17"/>
  <c r="B56" i="17" s="1"/>
  <c r="D57" i="17" l="1" a="1"/>
  <c r="D57" i="17" s="1"/>
  <c r="P57" i="17"/>
  <c r="A62" i="20"/>
  <c r="A63" i="21"/>
  <c r="Q62" i="21"/>
  <c r="G57" i="17"/>
  <c r="A58" i="17"/>
  <c r="E57" i="17" a="1"/>
  <c r="E57" i="17" s="1"/>
  <c r="F57" i="17" a="1"/>
  <c r="F57" i="17" s="1"/>
  <c r="C57" i="17"/>
  <c r="B57" i="17" s="1"/>
  <c r="D58" i="17" l="1" a="1"/>
  <c r="D58" i="17" s="1"/>
  <c r="P58" i="17"/>
  <c r="A63" i="20"/>
  <c r="A64" i="21"/>
  <c r="Q63" i="21"/>
  <c r="A59" i="17"/>
  <c r="E58" i="17" a="1"/>
  <c r="E58" i="17" s="1"/>
  <c r="G58" i="17"/>
  <c r="F58" i="17" a="1"/>
  <c r="F58" i="17" s="1"/>
  <c r="C58" i="17"/>
  <c r="B58" i="17" s="1"/>
  <c r="D59" i="17" l="1" a="1"/>
  <c r="D59" i="17" s="1"/>
  <c r="P59" i="17"/>
  <c r="A64" i="20"/>
  <c r="A65" i="21"/>
  <c r="Q64" i="21"/>
  <c r="G59" i="17"/>
  <c r="F59" i="17" a="1"/>
  <c r="F59" i="17" s="1"/>
  <c r="E59" i="17" a="1"/>
  <c r="E59" i="17" s="1"/>
  <c r="A60" i="17"/>
  <c r="C59" i="17"/>
  <c r="B59" i="17" s="1"/>
  <c r="D60" i="17" l="1" a="1"/>
  <c r="D60" i="17" s="1"/>
  <c r="P60" i="17"/>
  <c r="A65" i="20"/>
  <c r="A66" i="21"/>
  <c r="Q65" i="21"/>
  <c r="F60" i="17" a="1"/>
  <c r="F60" i="17" s="1"/>
  <c r="G60" i="17"/>
  <c r="E60" i="17" a="1"/>
  <c r="E60" i="17" s="1"/>
  <c r="A61" i="17"/>
  <c r="C60" i="17"/>
  <c r="B60" i="17" s="1"/>
  <c r="P61" i="17" l="1"/>
  <c r="D61" i="17" a="1"/>
  <c r="D61" i="17" s="1"/>
  <c r="A66" i="20"/>
  <c r="A67" i="21"/>
  <c r="Q66" i="21"/>
  <c r="A62" i="17"/>
  <c r="F61" i="17" a="1"/>
  <c r="F61" i="17" s="1"/>
  <c r="G61" i="17"/>
  <c r="E61" i="17" a="1"/>
  <c r="E61" i="17" s="1"/>
  <c r="C61" i="17"/>
  <c r="B61" i="17" s="1"/>
  <c r="P62" i="17" l="1"/>
  <c r="D62" i="17" a="1"/>
  <c r="D62" i="17" s="1"/>
  <c r="A67" i="20"/>
  <c r="A68" i="21"/>
  <c r="Q67" i="21"/>
  <c r="G62" i="17"/>
  <c r="A63" i="17"/>
  <c r="E62" i="17" a="1"/>
  <c r="E62" i="17" s="1"/>
  <c r="F62" i="17" a="1"/>
  <c r="F62" i="17" s="1"/>
  <c r="C62" i="17"/>
  <c r="B62" i="17" s="1"/>
  <c r="P63" i="17" l="1"/>
  <c r="D63" i="17" a="1"/>
  <c r="D63" i="17" s="1"/>
  <c r="A68" i="20"/>
  <c r="A69" i="21"/>
  <c r="Q68" i="21"/>
  <c r="G63" i="17"/>
  <c r="E63" i="17" a="1"/>
  <c r="E63" i="17" s="1"/>
  <c r="F63" i="17" a="1"/>
  <c r="F63" i="17" s="1"/>
  <c r="A64" i="17"/>
  <c r="C63" i="17"/>
  <c r="B63" i="17" s="1"/>
  <c r="P64" i="17" l="1"/>
  <c r="D64" i="17" a="1"/>
  <c r="D64" i="17" s="1"/>
  <c r="A69" i="20"/>
  <c r="A70" i="21"/>
  <c r="Q69" i="21"/>
  <c r="F64" i="17" a="1"/>
  <c r="F64" i="17" s="1"/>
  <c r="A65" i="17"/>
  <c r="G64" i="17"/>
  <c r="E64" i="17" a="1"/>
  <c r="E64" i="17" s="1"/>
  <c r="C64" i="17"/>
  <c r="B64" i="17" s="1"/>
  <c r="P65" i="17" l="1"/>
  <c r="D65" i="17" a="1"/>
  <c r="D65" i="17" s="1"/>
  <c r="A70" i="20"/>
  <c r="A71" i="21"/>
  <c r="Q70" i="21"/>
  <c r="A66" i="17"/>
  <c r="G65" i="17"/>
  <c r="E65" i="17" a="1"/>
  <c r="E65" i="17" s="1"/>
  <c r="F65" i="17" a="1"/>
  <c r="F65" i="17" s="1"/>
  <c r="C65" i="17"/>
  <c r="B65" i="17" s="1"/>
  <c r="P66" i="17" l="1"/>
  <c r="D66" i="17" a="1"/>
  <c r="D66" i="17" s="1"/>
  <c r="A71" i="20"/>
  <c r="A72" i="21"/>
  <c r="Q71" i="21"/>
  <c r="A67" i="17"/>
  <c r="E66" i="17" a="1"/>
  <c r="E66" i="17" s="1"/>
  <c r="F66" i="17" a="1"/>
  <c r="F66" i="17" s="1"/>
  <c r="G66" i="17"/>
  <c r="C66" i="17"/>
  <c r="B66" i="17" s="1"/>
  <c r="P67" i="17" l="1"/>
  <c r="D67" i="17" a="1"/>
  <c r="D67" i="17" s="1"/>
  <c r="A72" i="20"/>
  <c r="A73" i="21"/>
  <c r="Q72" i="21"/>
  <c r="A68" i="17"/>
  <c r="E67" i="17" a="1"/>
  <c r="E67" i="17" s="1"/>
  <c r="F67" i="17" a="1"/>
  <c r="F67" i="17" s="1"/>
  <c r="G67" i="17"/>
  <c r="C67" i="17"/>
  <c r="B67" i="17" s="1"/>
  <c r="D68" i="17" l="1" a="1"/>
  <c r="D68" i="17" s="1"/>
  <c r="P68" i="17"/>
  <c r="A73" i="20"/>
  <c r="A74" i="21"/>
  <c r="Q73" i="21"/>
  <c r="A69" i="17"/>
  <c r="G68" i="17"/>
  <c r="E68" i="17" a="1"/>
  <c r="E68" i="17" s="1"/>
  <c r="F68" i="17" a="1"/>
  <c r="F68" i="17" s="1"/>
  <c r="C68" i="17"/>
  <c r="B68" i="17" s="1"/>
  <c r="D69" i="17" l="1" a="1"/>
  <c r="D69" i="17" s="1"/>
  <c r="P69" i="17"/>
  <c r="A74" i="20"/>
  <c r="A75" i="21"/>
  <c r="Q74" i="21"/>
  <c r="A70" i="17"/>
  <c r="G69" i="17"/>
  <c r="E69" i="17" a="1"/>
  <c r="E69" i="17" s="1"/>
  <c r="F69" i="17" a="1"/>
  <c r="F69" i="17" s="1"/>
  <c r="C69" i="17"/>
  <c r="B69" i="17" s="1"/>
  <c r="D70" i="17" l="1" a="1"/>
  <c r="D70" i="17" s="1"/>
  <c r="P70" i="17"/>
  <c r="A75" i="20"/>
  <c r="A76" i="21"/>
  <c r="Q75" i="21"/>
  <c r="A71" i="17"/>
  <c r="E70" i="17" a="1"/>
  <c r="E70" i="17" s="1"/>
  <c r="G70" i="17"/>
  <c r="F70" i="17" a="1"/>
  <c r="F70" i="17" s="1"/>
  <c r="C70" i="17"/>
  <c r="B70" i="17" s="1"/>
  <c r="D71" i="17" l="1" a="1"/>
  <c r="D71" i="17" s="1"/>
  <c r="P71" i="17"/>
  <c r="A76" i="20"/>
  <c r="A77" i="21"/>
  <c r="Q76" i="21"/>
  <c r="A72" i="17"/>
  <c r="G71" i="17"/>
  <c r="F71" i="17" a="1"/>
  <c r="F71" i="17" s="1"/>
  <c r="E71" i="17" a="1"/>
  <c r="E71" i="17" s="1"/>
  <c r="C71" i="17"/>
  <c r="B71" i="17" s="1"/>
  <c r="D72" i="17" l="1" a="1"/>
  <c r="D72" i="17" s="1"/>
  <c r="P72" i="17"/>
  <c r="A77" i="20"/>
  <c r="A78" i="21"/>
  <c r="Q77" i="21"/>
  <c r="A73" i="17"/>
  <c r="E72" i="17" a="1"/>
  <c r="E72" i="17" s="1"/>
  <c r="F72" i="17" a="1"/>
  <c r="F72" i="17" s="1"/>
  <c r="G72" i="17"/>
  <c r="C72" i="17"/>
  <c r="B72" i="17" s="1"/>
  <c r="P73" i="17" l="1"/>
  <c r="D73" i="17" a="1"/>
  <c r="D73" i="17" s="1"/>
  <c r="A78" i="20"/>
  <c r="A79" i="21"/>
  <c r="Q78" i="21"/>
  <c r="A74" i="17"/>
  <c r="F73" i="17" a="1"/>
  <c r="F73" i="17" s="1"/>
  <c r="E73" i="17" a="1"/>
  <c r="E73" i="17" s="1"/>
  <c r="G73" i="17"/>
  <c r="C73" i="17"/>
  <c r="B73" i="17" s="1"/>
  <c r="P74" i="17" l="1"/>
  <c r="D74" i="17" a="1"/>
  <c r="D74" i="17" s="1"/>
  <c r="A79" i="20"/>
  <c r="A80" i="21"/>
  <c r="Q79" i="21"/>
  <c r="A75" i="17"/>
  <c r="G74" i="17"/>
  <c r="E74" i="17" a="1"/>
  <c r="E74" i="17" s="1"/>
  <c r="F74" i="17" a="1"/>
  <c r="F74" i="17" s="1"/>
  <c r="C74" i="17"/>
  <c r="B74" i="17" s="1"/>
  <c r="P75" i="17" l="1"/>
  <c r="D75" i="17" a="1"/>
  <c r="D75" i="17" s="1"/>
  <c r="A80" i="20"/>
  <c r="A81" i="21"/>
  <c r="Q80" i="21"/>
  <c r="A76" i="17"/>
  <c r="F75" i="17" a="1"/>
  <c r="F75" i="17" s="1"/>
  <c r="E75" i="17" a="1"/>
  <c r="E75" i="17" s="1"/>
  <c r="G75" i="17"/>
  <c r="C75" i="17"/>
  <c r="B75" i="17" s="1"/>
  <c r="P76" i="17" l="1"/>
  <c r="D76" i="17" a="1"/>
  <c r="D76" i="17" s="1"/>
  <c r="A81" i="20"/>
  <c r="A82" i="21"/>
  <c r="Q81" i="21"/>
  <c r="A77" i="17"/>
  <c r="E76" i="17" a="1"/>
  <c r="E76" i="17" s="1"/>
  <c r="F76" i="17" a="1"/>
  <c r="F76" i="17" s="1"/>
  <c r="G76" i="17"/>
  <c r="C76" i="17"/>
  <c r="B76" i="17" s="1"/>
  <c r="P77" i="17" l="1"/>
  <c r="D77" i="17" a="1"/>
  <c r="D77" i="17" s="1"/>
  <c r="A82" i="20"/>
  <c r="A83" i="21"/>
  <c r="Q82" i="21"/>
  <c r="A78" i="17"/>
  <c r="F77" i="17" a="1"/>
  <c r="F77" i="17" s="1"/>
  <c r="G77" i="17"/>
  <c r="E77" i="17" a="1"/>
  <c r="E77" i="17" s="1"/>
  <c r="C77" i="17"/>
  <c r="B77" i="17" s="1"/>
  <c r="P78" i="17" l="1"/>
  <c r="D78" i="17" a="1"/>
  <c r="D78" i="17" s="1"/>
  <c r="A83" i="20"/>
  <c r="A84" i="21"/>
  <c r="Q83" i="21"/>
  <c r="A79" i="17"/>
  <c r="E78" i="17" a="1"/>
  <c r="E78" i="17" s="1"/>
  <c r="F78" i="17" a="1"/>
  <c r="F78" i="17" s="1"/>
  <c r="G78" i="17"/>
  <c r="C78" i="17"/>
  <c r="B78" i="17" s="1"/>
  <c r="D79" i="17" l="1" a="1"/>
  <c r="D79" i="17" s="1"/>
  <c r="P79" i="17"/>
  <c r="A84" i="20"/>
  <c r="A85" i="21"/>
  <c r="Q84" i="21"/>
  <c r="A80" i="17"/>
  <c r="G79" i="17"/>
  <c r="E79" i="17" a="1"/>
  <c r="E79" i="17" s="1"/>
  <c r="F79" i="17" a="1"/>
  <c r="F79" i="17" s="1"/>
  <c r="C79" i="17"/>
  <c r="B79" i="17" s="1"/>
  <c r="D80" i="17" l="1" a="1"/>
  <c r="D80" i="17" s="1"/>
  <c r="P80" i="17"/>
  <c r="A85" i="20"/>
  <c r="A86" i="21"/>
  <c r="Q85" i="21"/>
  <c r="F80" i="17" a="1"/>
  <c r="F80" i="17" s="1"/>
  <c r="G80" i="17"/>
  <c r="A81" i="17"/>
  <c r="E80" i="17" a="1"/>
  <c r="E80" i="17" s="1"/>
  <c r="C80" i="17"/>
  <c r="B80" i="17" s="1"/>
  <c r="D81" i="17" l="1" a="1"/>
  <c r="D81" i="17" s="1"/>
  <c r="P81" i="17"/>
  <c r="A86" i="20"/>
  <c r="A87" i="21"/>
  <c r="Q86" i="21"/>
  <c r="E81" i="17" a="1"/>
  <c r="E81" i="17" s="1"/>
  <c r="F81" i="17" a="1"/>
  <c r="F81" i="17" s="1"/>
  <c r="G81" i="17"/>
  <c r="A82" i="17"/>
  <c r="C81" i="17"/>
  <c r="B81" i="17" s="1"/>
  <c r="D82" i="17" l="1" a="1"/>
  <c r="D82" i="17" s="1"/>
  <c r="P82" i="17"/>
  <c r="A87" i="20"/>
  <c r="A88" i="21"/>
  <c r="Q87" i="21"/>
  <c r="A83" i="17"/>
  <c r="E82" i="17" a="1"/>
  <c r="E82" i="17" s="1"/>
  <c r="F82" i="17" a="1"/>
  <c r="F82" i="17" s="1"/>
  <c r="G82" i="17"/>
  <c r="C82" i="17"/>
  <c r="B82" i="17" s="1"/>
  <c r="D83" i="17" l="1" a="1"/>
  <c r="D83" i="17" s="1"/>
  <c r="P83" i="17"/>
  <c r="A88" i="20"/>
  <c r="A89" i="21"/>
  <c r="Q88" i="21"/>
  <c r="F83" i="17" a="1"/>
  <c r="F83" i="17" s="1"/>
  <c r="A84" i="17"/>
  <c r="G83" i="17"/>
  <c r="E83" i="17" a="1"/>
  <c r="E83" i="17" s="1"/>
  <c r="C83" i="17"/>
  <c r="B83" i="17" s="1"/>
  <c r="D84" i="17" l="1" a="1"/>
  <c r="D84" i="17" s="1"/>
  <c r="P84" i="17"/>
  <c r="E84" i="17" a="1"/>
  <c r="E84" i="17" s="1"/>
  <c r="A89" i="20"/>
  <c r="A90" i="21"/>
  <c r="Q89" i="21"/>
  <c r="A85" i="17"/>
  <c r="F84" i="17" a="1"/>
  <c r="F84" i="17" s="1"/>
  <c r="G84" i="17"/>
  <c r="C84" i="17"/>
  <c r="B84" i="17" s="1"/>
  <c r="P85" i="17" l="1"/>
  <c r="D85" i="17" a="1"/>
  <c r="D85" i="17" s="1"/>
  <c r="E85" i="17" a="1"/>
  <c r="E85" i="17" s="1"/>
  <c r="A90" i="20"/>
  <c r="A91" i="21"/>
  <c r="Q90" i="21"/>
  <c r="A86" i="17"/>
  <c r="G85" i="17"/>
  <c r="F85" i="17" a="1"/>
  <c r="F85" i="17" s="1"/>
  <c r="C85" i="17"/>
  <c r="B85" i="17" s="1"/>
  <c r="P86" i="17" l="1"/>
  <c r="D86" i="17" a="1"/>
  <c r="D86" i="17" s="1"/>
  <c r="E86" i="17" a="1"/>
  <c r="E86" i="17" s="1"/>
  <c r="A91" i="20"/>
  <c r="A92" i="21"/>
  <c r="Q91" i="21"/>
  <c r="A87" i="17"/>
  <c r="F86" i="17" a="1"/>
  <c r="F86" i="17" s="1"/>
  <c r="G86" i="17"/>
  <c r="C86" i="17"/>
  <c r="B86" i="17" s="1"/>
  <c r="P87" i="17" l="1"/>
  <c r="D87" i="17" a="1"/>
  <c r="D87" i="17" s="1"/>
  <c r="E87" i="17" a="1"/>
  <c r="E87" i="17" s="1"/>
  <c r="A92" i="20"/>
  <c r="A93" i="21"/>
  <c r="Q92" i="21"/>
  <c r="A88" i="17"/>
  <c r="F87" i="17" a="1"/>
  <c r="F87" i="17" s="1"/>
  <c r="G87" i="17"/>
  <c r="C87" i="17"/>
  <c r="B87" i="17" s="1"/>
  <c r="P88" i="17" l="1"/>
  <c r="D88" i="17" a="1"/>
  <c r="D88" i="17" s="1"/>
  <c r="E88" i="17" a="1"/>
  <c r="E88" i="17" s="1"/>
  <c r="A93" i="20"/>
  <c r="A94" i="21"/>
  <c r="Q93" i="21"/>
  <c r="F88" i="17" a="1"/>
  <c r="F88" i="17" s="1"/>
  <c r="G88" i="17"/>
  <c r="A89" i="17"/>
  <c r="C88" i="17"/>
  <c r="B88" i="17" s="1"/>
  <c r="P89" i="17" l="1"/>
  <c r="D89" i="17" a="1"/>
  <c r="D89" i="17" s="1"/>
  <c r="E89" i="17" a="1"/>
  <c r="E89" i="17" s="1"/>
  <c r="A94" i="20"/>
  <c r="A95" i="21"/>
  <c r="Q94" i="21"/>
  <c r="A90" i="17"/>
  <c r="G89" i="17"/>
  <c r="F89" i="17" a="1"/>
  <c r="F89" i="17" s="1"/>
  <c r="C89" i="17"/>
  <c r="B89" i="17" s="1"/>
  <c r="P90" i="17" l="1"/>
  <c r="D90" i="17" a="1"/>
  <c r="D90" i="17" s="1"/>
  <c r="C90" i="17" a="1"/>
  <c r="C90" i="17" s="1"/>
  <c r="B90" i="17" s="1"/>
  <c r="E90" i="17" a="1"/>
  <c r="E90" i="17" s="1"/>
  <c r="A95" i="20"/>
  <c r="A96" i="21"/>
  <c r="Q95" i="21"/>
  <c r="A91" i="17"/>
  <c r="F90" i="17" a="1"/>
  <c r="F90" i="17" s="1"/>
  <c r="G90" i="17"/>
  <c r="P91" i="17" l="1"/>
  <c r="D91" i="17" a="1"/>
  <c r="D91" i="17" s="1"/>
  <c r="E91" i="17" a="1"/>
  <c r="E91" i="17" s="1"/>
  <c r="A96" i="20"/>
  <c r="A97" i="21"/>
  <c r="Q96" i="21"/>
  <c r="G91" i="17"/>
  <c r="F91" i="17" a="1"/>
  <c r="F91" i="17" s="1"/>
  <c r="A92" i="17"/>
  <c r="C91" i="17"/>
  <c r="B91" i="17" s="1"/>
  <c r="D92" i="17" l="1" a="1"/>
  <c r="D92" i="17" s="1"/>
  <c r="P92" i="17"/>
  <c r="E92" i="17" a="1"/>
  <c r="E92" i="17" s="1"/>
  <c r="A97" i="20"/>
  <c r="A98" i="21"/>
  <c r="Q97" i="21"/>
  <c r="F92" i="17" a="1"/>
  <c r="F92" i="17" s="1"/>
  <c r="G92" i="17"/>
  <c r="A93" i="17"/>
  <c r="C92" i="17"/>
  <c r="B92" i="17" s="1"/>
  <c r="D93" i="17" l="1" a="1"/>
  <c r="D93" i="17" s="1"/>
  <c r="P93" i="17"/>
  <c r="E93" i="17" a="1"/>
  <c r="E93" i="17" s="1"/>
  <c r="A98" i="20"/>
  <c r="A99" i="20" s="1"/>
  <c r="Q98" i="21"/>
  <c r="A99" i="21"/>
  <c r="A94" i="17"/>
  <c r="F93" i="17" a="1"/>
  <c r="F93" i="17" s="1"/>
  <c r="G93" i="17"/>
  <c r="C93" i="17"/>
  <c r="B93" i="17" s="1"/>
  <c r="Q99" i="21" l="1"/>
  <c r="A100" i="21"/>
  <c r="Q100" i="21" s="1"/>
  <c r="A100" i="20"/>
  <c r="D94" i="17" a="1"/>
  <c r="D94" i="17" s="1"/>
  <c r="P94" i="17"/>
  <c r="E94" i="17" a="1"/>
  <c r="E94" i="17" s="1"/>
  <c r="G94" i="17"/>
  <c r="A95" i="17"/>
  <c r="F94" i="17" a="1"/>
  <c r="F94" i="17" s="1"/>
  <c r="C94" i="17"/>
  <c r="B94" i="17" s="1"/>
  <c r="D95" i="17" l="1" a="1"/>
  <c r="D95" i="17" s="1"/>
  <c r="P95" i="17"/>
  <c r="E95" i="17" a="1"/>
  <c r="E95" i="17" s="1"/>
  <c r="D14" i="22"/>
  <c r="B20" i="22"/>
  <c r="B26" i="22"/>
  <c r="C26" i="22"/>
  <c r="D26" i="22"/>
  <c r="D20" i="22"/>
  <c r="C32" i="22"/>
  <c r="D32" i="22"/>
  <c r="B32" i="22"/>
  <c r="B14" i="22"/>
  <c r="C14" i="22"/>
  <c r="C20" i="22"/>
  <c r="G95" i="17"/>
  <c r="A96" i="17"/>
  <c r="F95" i="17" a="1"/>
  <c r="F95" i="17" s="1"/>
  <c r="C95" i="17"/>
  <c r="B95" i="17" s="1"/>
  <c r="D96" i="17" l="1" a="1"/>
  <c r="D96" i="17" s="1"/>
  <c r="P96" i="17"/>
  <c r="E96" i="17" a="1"/>
  <c r="E96" i="17" s="1"/>
  <c r="D13" i="22"/>
  <c r="B13" i="22"/>
  <c r="B25" i="22"/>
  <c r="D25" i="22"/>
  <c r="C25" i="22"/>
  <c r="B19" i="22"/>
  <c r="C13" i="22"/>
  <c r="C31" i="22"/>
  <c r="B31" i="22"/>
  <c r="D19" i="22"/>
  <c r="C19" i="22"/>
  <c r="D31" i="22"/>
  <c r="G96" i="17"/>
  <c r="A97" i="17"/>
  <c r="F96" i="17" a="1"/>
  <c r="F96" i="17" s="1"/>
  <c r="C96" i="17"/>
  <c r="B96" i="17" s="1"/>
  <c r="P97" i="17" l="1"/>
  <c r="D97" i="17" a="1"/>
  <c r="D97" i="17" s="1"/>
  <c r="E97" i="17" a="1"/>
  <c r="E97" i="17" s="1"/>
  <c r="G97" i="17"/>
  <c r="A98" i="17"/>
  <c r="F97" i="17" a="1"/>
  <c r="F97" i="17" s="1"/>
  <c r="C97" i="17"/>
  <c r="B97" i="17" s="1"/>
  <c r="P98" i="17" l="1"/>
  <c r="D98" i="17" a="1"/>
  <c r="D98" i="17" s="1"/>
  <c r="F98" i="17" a="1"/>
  <c r="F98" i="17" s="1"/>
  <c r="G98" i="17"/>
  <c r="E98" i="17" a="1"/>
  <c r="E98" i="17" s="1"/>
  <c r="A99" i="17"/>
  <c r="A100" i="17" s="1"/>
  <c r="C98" i="17"/>
  <c r="B98" i="17" s="1"/>
  <c r="G100" i="17" l="1"/>
  <c r="E100" i="17" a="1"/>
  <c r="E100" i="17" s="1"/>
  <c r="F100" i="17" a="1"/>
  <c r="F100" i="17" s="1"/>
  <c r="P100" i="17"/>
  <c r="D100" i="17" a="1"/>
  <c r="D100" i="17" s="1"/>
  <c r="C100" i="17"/>
  <c r="B100" i="17" s="1"/>
  <c r="C40" i="22"/>
  <c r="P99" i="17"/>
  <c r="D99" i="17" a="1"/>
  <c r="D99" i="17" s="1"/>
  <c r="C24" i="22" s="1"/>
  <c r="F99" i="17" a="1"/>
  <c r="F99" i="17" s="1"/>
  <c r="G99" i="17"/>
  <c r="D40" i="22" s="1"/>
  <c r="E99" i="17" a="1"/>
  <c r="E99" i="17" s="1"/>
  <c r="D30" i="22" s="1"/>
  <c r="C99" i="17"/>
  <c r="B99" i="17" s="1"/>
  <c r="C18" i="22"/>
  <c r="B40" i="22" l="1"/>
  <c r="D24" i="22"/>
  <c r="B12" i="22"/>
  <c r="C30" i="22"/>
  <c r="B18" i="22"/>
  <c r="B30" i="22"/>
  <c r="D18" i="22"/>
  <c r="C12" i="22"/>
  <c r="D12" i="2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<sst xmlns="http://schemas.openxmlformats.org/spreadsheetml/2006/main" count="3527" uniqueCount="95">
  <si>
    <t>Verzija</t>
  </si>
  <si>
    <t>Servis</t>
  </si>
  <si>
    <t>v1.0</t>
  </si>
  <si>
    <t>PISP</t>
  </si>
  <si>
    <t>Y</t>
  </si>
  <si>
    <t>AISP</t>
  </si>
  <si>
    <t>M</t>
  </si>
  <si>
    <t>n.a.</t>
  </si>
  <si>
    <t>O</t>
  </si>
  <si>
    <t>Mandatory</t>
  </si>
  <si>
    <t>Endpoint variants</t>
  </si>
  <si>
    <t>Izračun vremena odziva</t>
  </si>
  <si>
    <t>Endpoint  ID</t>
  </si>
  <si>
    <t>Datum</t>
  </si>
  <si>
    <t>Broj API poziva</t>
  </si>
  <si>
    <t>Broj grešaka</t>
  </si>
  <si>
    <t>Naziv banke</t>
  </si>
  <si>
    <t>Naziv API sučelja</t>
  </si>
  <si>
    <t>ASPSP podaci za izračun učinkovitosti PSD2 API sučelja</t>
  </si>
  <si>
    <t>Naziv namjenskog sučelja</t>
  </si>
  <si>
    <t>Datum od</t>
  </si>
  <si>
    <t>Datum do</t>
  </si>
  <si>
    <t>Ključni indikatori dostupnosti i učinkovitosti</t>
  </si>
  <si>
    <t>Vrijeme rada (%)</t>
  </si>
  <si>
    <t>Vrijeme prekida (%)</t>
  </si>
  <si>
    <t>PISP vrijeme odziva TTLB (ms)</t>
  </si>
  <si>
    <t>AISP vrijeme odziva TTLB (ms)</t>
  </si>
  <si>
    <t>CoF vrijeme odziva (ms)</t>
  </si>
  <si>
    <t>Dnevna stopa grešaka (%)</t>
  </si>
  <si>
    <t>po svakom responsu; isključena bulk plaćanja</t>
  </si>
  <si>
    <t>po svakom responsu ili po stranici (do 100 rekorda za veće response)</t>
  </si>
  <si>
    <t>po responsu</t>
  </si>
  <si>
    <t>Namjensko sučelje: Izvještaj o dostupnosti i učinkovitosti</t>
  </si>
  <si>
    <r>
      <t>CRU - vrijeme rada
 (</t>
    </r>
    <r>
      <rPr>
        <b/>
        <i/>
        <sz val="11"/>
        <color theme="1"/>
        <rFont val="Calibri"/>
        <family val="2"/>
        <charset val="238"/>
        <scheme val="minor"/>
      </rPr>
      <t>benchmark uptime</t>
    </r>
    <r>
      <rPr>
        <b/>
        <sz val="11"/>
        <color theme="1"/>
        <rFont val="Calibri"/>
        <family val="2"/>
        <scheme val="minor"/>
      </rPr>
      <t>) (%)</t>
    </r>
  </si>
  <si>
    <r>
      <t>CRU - vrijeme prekida 
(</t>
    </r>
    <r>
      <rPr>
        <b/>
        <i/>
        <sz val="11"/>
        <color theme="1"/>
        <rFont val="Calibri"/>
        <family val="2"/>
        <charset val="238"/>
        <scheme val="minor"/>
      </rPr>
      <t xml:space="preserve">benchmark downtime)
</t>
    </r>
    <r>
      <rPr>
        <b/>
        <sz val="11"/>
        <color theme="1"/>
        <rFont val="Calibri"/>
        <family val="2"/>
        <scheme val="minor"/>
      </rPr>
      <t xml:space="preserve"> (%)</t>
    </r>
  </si>
  <si>
    <r>
      <t>CRU - PISP vrijeme odziva 
(</t>
    </r>
    <r>
      <rPr>
        <b/>
        <i/>
        <sz val="11"/>
        <color theme="1"/>
        <rFont val="Calibri"/>
        <family val="2"/>
        <charset val="238"/>
        <scheme val="minor"/>
      </rPr>
      <t>benchmark PISP response</t>
    </r>
    <r>
      <rPr>
        <b/>
        <sz val="11"/>
        <color theme="1"/>
        <rFont val="Calibri"/>
        <family val="2"/>
        <scheme val="minor"/>
      </rPr>
      <t>) (ms)</t>
    </r>
  </si>
  <si>
    <r>
      <t>CRU - AISP vrijeme odziva
 (</t>
    </r>
    <r>
      <rPr>
        <b/>
        <i/>
        <sz val="11"/>
        <color theme="1"/>
        <rFont val="Calibri"/>
        <family val="2"/>
        <charset val="238"/>
        <scheme val="minor"/>
      </rPr>
      <t>benchmark AISP response)</t>
    </r>
    <r>
      <rPr>
        <b/>
        <sz val="11"/>
        <color theme="1"/>
        <rFont val="Calibri"/>
        <family val="2"/>
        <scheme val="minor"/>
      </rPr>
      <t xml:space="preserve"> (ms)</t>
    </r>
  </si>
  <si>
    <r>
      <t>CRU - CoF vrijeme odziva 
 (</t>
    </r>
    <r>
      <rPr>
        <b/>
        <i/>
        <sz val="11"/>
        <color theme="1"/>
        <rFont val="Calibri"/>
        <family val="2"/>
        <charset val="238"/>
        <scheme val="minor"/>
      </rPr>
      <t>benchmark 
CoF response</t>
    </r>
    <r>
      <rPr>
        <b/>
        <sz val="11"/>
        <color theme="1"/>
        <rFont val="Calibri"/>
        <family val="2"/>
        <scheme val="minor"/>
      </rPr>
      <t>) (ms)</t>
    </r>
  </si>
  <si>
    <r>
      <t>CRU - dnevna stopa grešaka
 (</t>
    </r>
    <r>
      <rPr>
        <b/>
        <i/>
        <sz val="11"/>
        <color theme="1"/>
        <rFont val="Calibri"/>
        <family val="2"/>
        <charset val="238"/>
        <scheme val="minor"/>
      </rPr>
      <t xml:space="preserve">benchmark 
error rate)
</t>
    </r>
    <r>
      <rPr>
        <b/>
        <sz val="11"/>
        <color theme="1"/>
        <rFont val="Calibri"/>
        <family val="2"/>
        <scheme val="minor"/>
      </rPr>
      <t xml:space="preserve"> (%)</t>
    </r>
  </si>
  <si>
    <t>Namjensko sučelje: Podaci za izračun dostupnosti</t>
  </si>
  <si>
    <t>Vrijeme prekida (sec)</t>
  </si>
  <si>
    <t>Vrijeme prekida 
(sec)</t>
  </si>
  <si>
    <t>Internet bankarstvo</t>
  </si>
  <si>
    <t>Mobilno bankarstvo</t>
  </si>
  <si>
    <t>PSD2 API</t>
  </si>
  <si>
    <t xml:space="preserve">Sažetak PSD2 monitoring izvještaja </t>
  </si>
  <si>
    <t>Mjesec</t>
  </si>
  <si>
    <t>Rujan</t>
  </si>
  <si>
    <t>Listopad</t>
  </si>
  <si>
    <t>Studeni</t>
  </si>
  <si>
    <t>Prosinac</t>
  </si>
  <si>
    <t>PISP vrijeme odziva</t>
  </si>
  <si>
    <t>AISP vrijeme odziva</t>
  </si>
  <si>
    <t>CoF vrijeme odziva</t>
  </si>
  <si>
    <t>Stopa grešaka</t>
  </si>
  <si>
    <t>Ciljana razina usluge</t>
  </si>
  <si>
    <t>Naziv mjeseca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</si>
  <si>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</si>
  <si>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</si>
  <si>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</si>
  <si>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</si>
  <si>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</si>
  <si>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</si>
  <si>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</si>
  <si>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</si>
  <si>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Dostupnost - vrijeme rada</t>
  </si>
  <si>
    <t>Dostupnost - vrijeme prekida</t>
  </si>
  <si>
    <t>Naziv aplikacije</t>
  </si>
  <si>
    <t>PSU sučelje/aplikacija: Izvještaj o dostupnosti i učinkovitosti</t>
  </si>
  <si>
    <t>Predlošci za izvješćivanje banaka o dostupnosti i učinkovitosti PSD2 namjenskog sučelja</t>
  </si>
  <si>
    <t>AccountInformationServiceAISApi/GetAccountList</t>
  </si>
  <si>
    <t>AccountInformationServiceAISApi/GetTransactionList</t>
  </si>
  <si>
    <t>AccountInformationServiceAISApi/CreateConsent</t>
  </si>
  <si>
    <t>AccountInformationServiceAISApi/GetConsentInformation</t>
  </si>
  <si>
    <t>AccountInformationServiceAISApi/GetConsentInformationInternal</t>
  </si>
  <si>
    <t>AccountInformationServiceAISApi/GetAccountsInternal</t>
  </si>
  <si>
    <t>AccountInformationServiceAISApi/UpdateConsentsDataInternal</t>
  </si>
  <si>
    <t>PaymentInitiationServicePISApi/InitiatePayment</t>
  </si>
  <si>
    <r>
      <rPr>
        <b/>
        <sz val="10"/>
        <color theme="1"/>
        <rFont val="Cambria"/>
        <family val="1"/>
        <charset val="238"/>
      </rPr>
      <t>Ciljana razina usluge</t>
    </r>
    <r>
      <rPr>
        <sz val="10"/>
        <color theme="1"/>
        <rFont val="Cambria"/>
        <family val="1"/>
        <charset val="238"/>
      </rPr>
      <t xml:space="preserve">: Ovdje su dane preporučene vrijednosti za razinu usluge (benchmark). 
</t>
    </r>
    <r>
      <rPr>
        <u/>
        <sz val="10"/>
        <color theme="1"/>
        <rFont val="Cambria"/>
        <family val="1"/>
        <charset val="238"/>
      </rPr>
      <t>IZVJEŠTAJI ZA OBJAVU</t>
    </r>
    <r>
      <rPr>
        <sz val="10"/>
        <color theme="1"/>
        <rFont val="Cambria"/>
        <family val="1"/>
        <charset val="238"/>
      </rPr>
      <t xml:space="preserve">
</t>
    </r>
    <r>
      <rPr>
        <b/>
        <sz val="10"/>
        <color theme="1"/>
        <rFont val="Cambria"/>
        <family val="1"/>
        <charset val="238"/>
      </rPr>
      <t>Sažetak izvještaja</t>
    </r>
    <r>
      <rPr>
        <sz val="10"/>
        <color theme="1"/>
        <rFont val="Cambria"/>
        <family val="1"/>
        <charset val="238"/>
      </rPr>
      <t xml:space="preserve">: Sažetak izvještaja iz monitoring sustava. Pregled prikazuje podatke od prethodnog kvartala. 
</t>
    </r>
    <r>
      <rPr>
        <b/>
        <sz val="10"/>
        <color theme="1"/>
        <rFont val="Cambria"/>
        <family val="1"/>
        <charset val="238"/>
      </rPr>
      <t>Izvještaj</t>
    </r>
    <r>
      <rPr>
        <sz val="10"/>
        <color theme="1"/>
        <rFont val="Cambria"/>
        <family val="1"/>
        <charset val="238"/>
      </rPr>
      <t xml:space="preserve">: Dnevni izvještaj o dostupnosti i učinkovitosti PSD2 namjenskog sučelja. U ovoj tablici su prikazani dnevni prosjeci. Za svaki dan prikazuje se jedan redak koji se dobije uprosječivanjem svih endpointa za jedan datum iz sheet-a Podaci.
</t>
    </r>
    <r>
      <rPr>
        <b/>
        <sz val="10"/>
        <color theme="1"/>
        <rFont val="Cambria"/>
        <family val="1"/>
        <charset val="238"/>
      </rPr>
      <t>Izvještaj_PSU1</t>
    </r>
    <r>
      <rPr>
        <sz val="10"/>
        <color theme="1"/>
        <rFont val="Cambria"/>
        <family val="1"/>
        <charset val="238"/>
      </rPr>
      <t xml:space="preserve">: Izvještaj o dostupnosti i učinkovitosti internetskog bankarstva banke. 
</t>
    </r>
    <r>
      <rPr>
        <b/>
        <sz val="10"/>
        <color theme="1"/>
        <rFont val="Cambria"/>
        <family val="1"/>
        <charset val="238"/>
      </rPr>
      <t>Izvještaj_PSU2</t>
    </r>
    <r>
      <rPr>
        <sz val="10"/>
        <color theme="1"/>
        <rFont val="Cambria"/>
        <family val="1"/>
        <charset val="238"/>
      </rPr>
      <t xml:space="preserve">: Izvještaj o dostupnosti i učinkovitosti mobilnog bankarstva banke.
</t>
    </r>
    <r>
      <rPr>
        <u/>
        <sz val="10"/>
        <color theme="1"/>
        <rFont val="Cambria"/>
        <family val="1"/>
        <charset val="238"/>
      </rPr>
      <t>PODLOGE ZA IZRADU IZVJEŠTAJA</t>
    </r>
    <r>
      <rPr>
        <sz val="10"/>
        <color theme="1"/>
        <rFont val="Cambria"/>
        <family val="1"/>
        <charset val="238"/>
      </rPr>
      <t xml:space="preserve">
</t>
    </r>
    <r>
      <rPr>
        <b/>
        <sz val="10"/>
        <color theme="1"/>
        <rFont val="Cambria"/>
        <family val="1"/>
        <charset val="238"/>
      </rPr>
      <t>Podaci</t>
    </r>
    <r>
      <rPr>
        <sz val="10"/>
        <color theme="1"/>
        <rFont val="Cambria"/>
        <family val="1"/>
        <charset val="238"/>
      </rPr>
      <t xml:space="preserve">: Primjer podataka koji služe kao podloga za izradu izvještaja. 
Svaki navedeni datum sadrži sve pozivane endpointe, za svaki endpoint je naveden podatak o:
a) TTLB vrijeme odziva (ms) - ovo je ukupno vrijeme odziva svih upita po promatranom endpointu
b) Broj API poziva - ovo je ukupan broj poziva promatranog endpointa
c) Broj grešaka - ovo je ukupan broj grešaka promatranog endpointa
</t>
    </r>
    <r>
      <rPr>
        <b/>
        <sz val="10"/>
        <color theme="1"/>
        <rFont val="Cambria"/>
        <family val="1"/>
        <charset val="238"/>
      </rPr>
      <t xml:space="preserve">Podaci_Vrijeme_Prekida: </t>
    </r>
    <r>
      <rPr>
        <sz val="10"/>
        <color theme="1"/>
        <rFont val="Cambria"/>
        <family val="1"/>
        <charset val="238"/>
      </rPr>
      <t xml:space="preserve"> U ovoj tablici je za svaki datum navedeno koliko je ukupno vrijeme prekida u sekundama na namjenskom sučelju.
Ukoliko nije bilo prekida, navodi se 0 sekundi.
</t>
    </r>
  </si>
  <si>
    <t>PISP vrijeme odziva (ms)</t>
  </si>
  <si>
    <t>AISP vrijeme odziva  
(ms)</t>
  </si>
  <si>
    <t>Vrijeme odziva
(ms)</t>
  </si>
  <si>
    <t>AISP vrijeme odziva
(ms)</t>
  </si>
  <si>
    <t>AccountInformationServiceAISApi/GetConsentStatus</t>
  </si>
  <si>
    <t>AccountInformationServiceAISApi/DeleteConsent</t>
  </si>
  <si>
    <t>AccountInformationServiceAISApi/GetBalances</t>
  </si>
  <si>
    <t>AccountInformationServiceAISApi/ReadAccountDetails</t>
  </si>
  <si>
    <t>PaymentInitiationServicePISApi/GetPaymentInitiationStatus</t>
  </si>
  <si>
    <t>PaymentInitiationServicePISApi/GetPaymentInformationInternal</t>
  </si>
  <si>
    <t>PaymentInitiationServicePISApi/StartPaymentAuthorisation</t>
  </si>
  <si>
    <t>PaymentInitiationServicePISApi/ValidateOtpInternal</t>
  </si>
  <si>
    <t>PaymentInitiationServicePISApi/GetPaymentInitiationScaStatus</t>
  </si>
  <si>
    <t>PaymentInitiationServicePISApi/SignPaymentInternal</t>
  </si>
  <si>
    <t>1.3.2025.</t>
  </si>
  <si>
    <t>31.5.2025.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</si>
</sst>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u/>
      <sz val="10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10"/>
      <name val="Cambria"/>
      <family val="1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7" fillId="0" borderId="0"/>
  </cellStyleXfs>
  <cellXfs count="7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14" fontId="4" fillId="0" borderId="4" xfId="0" applyNumberFormat="1" applyFont="1" applyBorder="1" applyAlignment="1">
      <alignment horizontal="left" vertical="center"/>
    </xf>
    <xf numFmtId="10" fontId="6" fillId="4" borderId="4" xfId="0" applyNumberFormat="1" applyFont="1" applyFill="1" applyBorder="1" applyAlignment="1">
      <alignment horizontal="center" vertical="top" wrapText="1"/>
    </xf>
    <xf numFmtId="3" fontId="6" fillId="4" borderId="4" xfId="0" applyNumberFormat="1" applyFont="1" applyFill="1" applyBorder="1" applyAlignment="1">
      <alignment horizontal="center" vertical="top" wrapText="1"/>
    </xf>
    <xf numFmtId="1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left" vertical="top"/>
    </xf>
    <xf numFmtId="10" fontId="13" fillId="0" borderId="0" xfId="0" applyNumberFormat="1" applyFont="1"/>
    <xf numFmtId="0" fontId="13" fillId="0" borderId="0" xfId="0" applyFont="1"/>
    <xf numFmtId="0" fontId="7" fillId="0" borderId="0" xfId="0" applyFont="1"/>
    <xf numFmtId="14" fontId="4" fillId="0" borderId="0" xfId="0" applyNumberFormat="1" applyFont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5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2" borderId="0" xfId="0" applyFont="1" applyFill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1" fontId="0" fillId="0" borderId="0" xfId="0" applyNumberFormat="1"/>
    <xf numFmtId="1" fontId="0" fillId="0" borderId="0" xfId="0" applyNumberFormat="1" applyAlignment="1">
      <alignment horizontal="right"/>
    </xf>
    <xf numFmtId="1" fontId="3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/>
    </xf>
    <xf numFmtId="1" fontId="16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top"/>
    </xf>
    <xf numFmtId="0" fontId="0" fillId="0" borderId="4" xfId="0" applyBorder="1"/>
    <xf numFmtId="1" fontId="0" fillId="0" borderId="4" xfId="0" applyNumberFormat="1" applyBorder="1"/>
    <xf numFmtId="14" fontId="0" fillId="0" borderId="4" xfId="0" applyNumberFormat="1" applyBorder="1"/>
    <xf numFmtId="14" fontId="0" fillId="0" borderId="0" xfId="0" applyNumberFormat="1"/>
    <xf numFmtId="1" fontId="16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DBC153C-C0D9-42CC-860F-9B674F24BAFA}"/>
  </cellStyles>
  <dxfs count="3"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4" totalsRowShown="0" headerRowDxfId="2" dataDxfId="1">
  <autoFilter ref="A1:A4" xr:uid="{00000000-0009-0000-0100-000001000000}"/>
  <tableColumns count="1">
    <tableColumn id="1" xr3:uid="{00000000-0010-0000-0000-000001000000}" name="Mandator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6"/>
  <sheetViews>
    <sheetView workbookViewId="0">
      <selection activeCell="A4" sqref="A4:N46"/>
    </sheetView>
  </sheetViews>
  <sheetFormatPr defaultRowHeight="14.5" x14ac:dyDescent="0.35"/>
  <sheetData>
    <row r="2" spans="1:14" ht="21" x14ac:dyDescent="0.5">
      <c r="A2" s="24" t="s">
        <v>69</v>
      </c>
    </row>
    <row r="4" spans="1:14" ht="15" customHeight="1" x14ac:dyDescent="0.35">
      <c r="A4" s="62" t="s">
        <v>78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x14ac:dyDescent="0.3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3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x14ac:dyDescent="0.3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x14ac:dyDescent="0.3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x14ac:dyDescent="0.3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x14ac:dyDescent="0.3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x14ac:dyDescent="0.3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 x14ac:dyDescent="0.3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x14ac:dyDescent="0.3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x14ac:dyDescent="0.3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x14ac:dyDescent="0.3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x14ac:dyDescent="0.3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x14ac:dyDescent="0.3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x14ac:dyDescent="0.3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x14ac:dyDescent="0.3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x14ac:dyDescent="0.3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x14ac:dyDescent="0.3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x14ac:dyDescent="0.3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4" x14ac:dyDescent="0.3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x14ac:dyDescent="0.3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14" x14ac:dyDescent="0.3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x14ac:dyDescent="0.3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4" x14ac:dyDescent="0.3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14" x14ac:dyDescent="0.3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x14ac:dyDescent="0.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x14ac:dyDescent="0.3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4" x14ac:dyDescent="0.3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x14ac:dyDescent="0.3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4" x14ac:dyDescent="0.3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1:14" x14ac:dyDescent="0.3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x14ac:dyDescent="0.3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x14ac:dyDescent="0.3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4" x14ac:dyDescent="0.3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x14ac:dyDescent="0.3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x14ac:dyDescent="0.3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1:14" x14ac:dyDescent="0.3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</sheetData>
  <mergeCells count="1">
    <mergeCell ref="A4:N46"/>
  </mergeCells>
  <pageMargins left="0.7" right="0.7" top="0.75" bottom="0.75" header="0.3" footer="0.3"/>
  <pageSetup orientation="portrait" r:id="rId1"/>
  <headerFooter>
    <oddFooter>&amp;C_x000D_&amp;1#&amp;"Calibri"&amp;10&amp;K000000 Klasa povjerljivosti / Confidentiality class: INTERNO /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10"/>
  <sheetViews>
    <sheetView workbookViewId="0">
      <selection activeCell="B18" sqref="B18"/>
    </sheetView>
  </sheetViews>
  <sheetFormatPr defaultColWidth="9.1796875" defaultRowHeight="15" x14ac:dyDescent="0.3"/>
  <cols>
    <col min="1" max="1" width="33" style="20" customWidth="1"/>
    <col min="2" max="16384" width="9.1796875" style="20"/>
  </cols>
  <sheetData>
    <row r="3" spans="1:3" ht="17.5" x14ac:dyDescent="0.3">
      <c r="A3" s="21" t="s">
        <v>22</v>
      </c>
    </row>
    <row r="5" spans="1:3" x14ac:dyDescent="0.3">
      <c r="A5" s="20" t="s">
        <v>23</v>
      </c>
      <c r="B5" s="22">
        <v>0.99</v>
      </c>
    </row>
    <row r="6" spans="1:3" x14ac:dyDescent="0.3">
      <c r="A6" s="20" t="s">
        <v>24</v>
      </c>
      <c r="B6" s="22">
        <v>0.01</v>
      </c>
    </row>
    <row r="7" spans="1:3" x14ac:dyDescent="0.3">
      <c r="A7" s="20" t="s">
        <v>25</v>
      </c>
      <c r="B7" s="23">
        <v>580</v>
      </c>
      <c r="C7" s="20" t="s">
        <v>29</v>
      </c>
    </row>
    <row r="8" spans="1:3" x14ac:dyDescent="0.3">
      <c r="A8" s="20" t="s">
        <v>26</v>
      </c>
      <c r="B8" s="23">
        <v>550</v>
      </c>
      <c r="C8" s="20" t="s">
        <v>30</v>
      </c>
    </row>
    <row r="9" spans="1:3" x14ac:dyDescent="0.3">
      <c r="A9" s="20" t="s">
        <v>27</v>
      </c>
      <c r="B9" s="23">
        <v>550</v>
      </c>
      <c r="C9" s="20" t="s">
        <v>31</v>
      </c>
    </row>
    <row r="10" spans="1:3" x14ac:dyDescent="0.3">
      <c r="A10" s="20" t="s">
        <v>28</v>
      </c>
      <c r="B10" s="22">
        <v>5.0000000000000001E-3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Klasa povjerljivosti / Confidentiality class: INTERNO /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E44"/>
  <sheetViews>
    <sheetView zoomScaleNormal="100" workbookViewId="0">
      <selection activeCell="D37" sqref="D37"/>
    </sheetView>
  </sheetViews>
  <sheetFormatPr defaultRowHeight="14.5" x14ac:dyDescent="0.35"/>
  <cols>
    <col min="1" max="1" width="51.81640625" customWidth="1"/>
    <col min="2" max="2" width="20.81640625" customWidth="1"/>
    <col min="3" max="3" width="16.453125" customWidth="1"/>
    <col min="4" max="4" width="15" customWidth="1"/>
  </cols>
  <sheetData>
    <row r="1" spans="1:5" ht="20" x14ac:dyDescent="0.35">
      <c r="A1" s="8" t="s">
        <v>45</v>
      </c>
      <c r="B1" s="10"/>
      <c r="C1" s="10"/>
      <c r="D1" s="10"/>
      <c r="E1" s="10"/>
    </row>
    <row r="2" spans="1:5" x14ac:dyDescent="0.35">
      <c r="A2" s="10"/>
      <c r="B2" s="10"/>
      <c r="C2" s="11"/>
      <c r="D2" s="10"/>
      <c r="E2" s="12"/>
    </row>
    <row r="3" spans="1:5" x14ac:dyDescent="0.35">
      <c r="A3" s="13" t="s">
        <v>16</v>
      </c>
      <c r="B3" s="64" t="s">
        <v>16</v>
      </c>
      <c r="C3" s="65"/>
      <c r="D3" s="66"/>
      <c r="E3" s="12"/>
    </row>
    <row r="4" spans="1:5" x14ac:dyDescent="0.35">
      <c r="A4" s="13" t="s">
        <v>19</v>
      </c>
      <c r="B4" s="67" t="s">
        <v>44</v>
      </c>
      <c r="C4" s="68"/>
      <c r="D4" s="69"/>
      <c r="E4" s="12"/>
    </row>
    <row r="5" spans="1:5" x14ac:dyDescent="0.35">
      <c r="A5" s="13" t="s">
        <v>20</v>
      </c>
      <c r="B5" s="14">
        <f>DATE(2025,3,1)</f>
        <v>45717</v>
      </c>
      <c r="C5" s="11"/>
      <c r="D5" s="11"/>
      <c r="E5" s="11"/>
    </row>
    <row r="6" spans="1:5" x14ac:dyDescent="0.35">
      <c r="A6" s="13" t="s">
        <v>21</v>
      </c>
      <c r="B6" s="14">
        <f>DATE(2025,5,31)</f>
        <v>45808</v>
      </c>
      <c r="C6" s="11"/>
      <c r="D6" s="11"/>
      <c r="E6" s="11"/>
    </row>
    <row r="7" spans="1:5" x14ac:dyDescent="0.35">
      <c r="A7" s="11"/>
      <c r="B7" s="25"/>
      <c r="C7" s="11"/>
      <c r="D7" s="11"/>
      <c r="E7" s="11"/>
    </row>
    <row r="8" spans="1:5" x14ac:dyDescent="0.35">
      <c r="B8" s="30">
        <v>3</v>
      </c>
      <c r="C8" s="30">
        <v>4</v>
      </c>
      <c r="D8" s="30">
        <v>5</v>
      </c>
    </row>
    <row r="9" spans="1:5" x14ac:dyDescent="0.35">
      <c r="A9" s="29" t="s">
        <v>46</v>
      </c>
      <c r="B9" s="28" t="s">
        <v>59</v>
      </c>
      <c r="C9" s="28" t="s">
        <v>60</v>
      </c>
      <c r="D9" s="28" t="s">
        <v>61</v>
      </c>
    </row>
    <row r="10" spans="1:5" x14ac:dyDescent="0.35">
      <c r="B10" s="10"/>
      <c r="C10" s="10"/>
      <c r="D10" s="10"/>
      <c r="E10" s="10"/>
    </row>
    <row r="11" spans="1:5" x14ac:dyDescent="0.35">
      <c r="A11" s="13" t="s">
        <v>65</v>
      </c>
      <c r="B11" s="13"/>
      <c r="C11" s="13"/>
      <c r="D11" s="13"/>
      <c r="E11" s="10"/>
    </row>
    <row r="12" spans="1:5" x14ac:dyDescent="0.35">
      <c r="A12" s="10" t="s">
        <v>44</v>
      </c>
      <c r="B12" s="18">
        <f>AVERAGEIFS(Izvjestaj1!$B$9:$B$99,Izvjestaj1!$P$9:$P$99,B$8)</f>
        <v>1</v>
      </c>
      <c r="C12" s="18">
        <f>AVERAGEIFS(Izvjestaj1!$B$9:$B$99,Izvjestaj1!$P$9:$P$99,C$8)</f>
        <v>1</v>
      </c>
      <c r="D12" s="18">
        <f>AVERAGEIFS(Izvjestaj1!$B$9:$B$99,Izvjestaj1!$P$9:$P$99,D$8)</f>
        <v>1</v>
      </c>
      <c r="E12" s="10"/>
    </row>
    <row r="13" spans="1:5" x14ac:dyDescent="0.35">
      <c r="A13" s="10" t="s">
        <v>42</v>
      </c>
      <c r="B13" s="18">
        <f>AVERAGEIFS(Izvjestaj_PSU1!$B$9:$B$100,Izvjestaj_PSU1!$Q$9:$Q$100,B$8)</f>
        <v>1</v>
      </c>
      <c r="C13" s="18">
        <f>AVERAGEIFS(Izvjestaj_PSU1!$B$9:$B$100,Izvjestaj_PSU1!$Q$9:$Q$100,C$8)</f>
        <v>0.99994097222222222</v>
      </c>
      <c r="D13" s="18">
        <f>AVERAGEIFS(Izvjestaj_PSU1!$B$9:$B$100,Izvjestaj_PSU1!$Q$9:$Q$100,D$8)</f>
        <v>0.99538493130227002</v>
      </c>
      <c r="E13" s="10"/>
    </row>
    <row r="14" spans="1:5" x14ac:dyDescent="0.35">
      <c r="A14" s="10" t="s">
        <v>43</v>
      </c>
      <c r="B14" s="18">
        <f>AVERAGEIFS(Izvjestaj_PSU2!$B$9:$B$99,Izvjestaj_PSU2!$Q$9:$Q$99,B$8)</f>
        <v>1</v>
      </c>
      <c r="C14" s="18">
        <f>AVERAGEIFS(Izvjestaj_PSU2!$B$9:$B$99,Izvjestaj_PSU2!$Q$9:$Q$99,C$8)</f>
        <v>0.99421296296296302</v>
      </c>
      <c r="D14" s="18">
        <f>AVERAGEIFS(Izvjestaj_PSU2!$B$9:$B$99,Izvjestaj_PSU2!$Q$9:$Q$99,D$8)</f>
        <v>1</v>
      </c>
      <c r="E14" s="10"/>
    </row>
    <row r="15" spans="1:5" x14ac:dyDescent="0.35">
      <c r="A15" s="10" t="s">
        <v>55</v>
      </c>
      <c r="B15" s="18">
        <f>'Ciljana razina usluge'!$B$5</f>
        <v>0.99</v>
      </c>
      <c r="C15" s="18">
        <f>'Ciljana razina usluge'!$B$5</f>
        <v>0.99</v>
      </c>
      <c r="D15" s="18">
        <f>'Ciljana razina usluge'!$B$5</f>
        <v>0.99</v>
      </c>
      <c r="E15" s="10"/>
    </row>
    <row r="16" spans="1:5" x14ac:dyDescent="0.35">
      <c r="A16" s="10"/>
      <c r="B16" s="10"/>
      <c r="C16" s="10"/>
      <c r="D16" s="10"/>
      <c r="E16" s="10"/>
    </row>
    <row r="17" spans="1:5" x14ac:dyDescent="0.35">
      <c r="A17" s="13" t="s">
        <v>66</v>
      </c>
      <c r="B17" s="13"/>
      <c r="C17" s="13"/>
      <c r="D17" s="13"/>
      <c r="E17" s="10"/>
    </row>
    <row r="18" spans="1:5" x14ac:dyDescent="0.35">
      <c r="A18" s="10" t="s">
        <v>44</v>
      </c>
      <c r="B18" s="18">
        <f>AVERAGEIFS(Izvjestaj1!$C$9:$C$99,Izvjestaj1!$P$9:$P$99,B$8)</f>
        <v>0</v>
      </c>
      <c r="C18" s="18">
        <f>AVERAGEIFS(Izvjestaj1!$C$9:$C$99,Izvjestaj1!$P$9:$P$99,C$8)</f>
        <v>0</v>
      </c>
      <c r="D18" s="18">
        <f>AVERAGEIFS(Izvjestaj1!$C$9:$C$99,Izvjestaj1!$P$9:$P$99,D$8)</f>
        <v>0</v>
      </c>
      <c r="E18" s="10"/>
    </row>
    <row r="19" spans="1:5" x14ac:dyDescent="0.35">
      <c r="A19" s="10" t="s">
        <v>42</v>
      </c>
      <c r="B19" s="18">
        <f>AVERAGEIFS(Izvjestaj_PSU1!$C$9:$C$100,Izvjestaj_PSU1!$Q$9:$Q$100,B$8)</f>
        <v>0</v>
      </c>
      <c r="C19" s="18">
        <f>AVERAGEIFS(Izvjestaj_PSU1!$C$9:$C$100,Izvjestaj_PSU1!$Q$9:$Q$100,C$8)</f>
        <v>5.9027777777777773E-5</v>
      </c>
      <c r="D19" s="18">
        <f>AVERAGEIFS(Izvjestaj_PSU1!$C$9:$C$100,Izvjestaj_PSU1!$Q$9:$Q$100,D$8)</f>
        <v>4.6150686977299874E-3</v>
      </c>
      <c r="E19" s="10"/>
    </row>
    <row r="20" spans="1:5" x14ac:dyDescent="0.35">
      <c r="A20" s="10" t="s">
        <v>43</v>
      </c>
      <c r="B20" s="18">
        <f>AVERAGEIFS(Izvjestaj_PSU2!$C$9:$C$99,Izvjestaj_PSU2!$Q$9:$Q$99,B$8)</f>
        <v>0</v>
      </c>
      <c r="C20" s="18">
        <f>AVERAGEIFS(Izvjestaj_PSU2!$C$9:$C$99,Izvjestaj_PSU2!$Q$9:$Q$99,C$8)</f>
        <v>5.7870370370370367E-3</v>
      </c>
      <c r="D20" s="18">
        <f>AVERAGEIFS(Izvjestaj_PSU2!$C$9:$C$99,Izvjestaj_PSU2!$Q$9:$Q$99,D$8)</f>
        <v>0</v>
      </c>
      <c r="E20" s="10"/>
    </row>
    <row r="21" spans="1:5" x14ac:dyDescent="0.35">
      <c r="A21" s="10" t="s">
        <v>55</v>
      </c>
      <c r="B21" s="18">
        <f>'Ciljana razina usluge'!$B$6</f>
        <v>0.01</v>
      </c>
      <c r="C21" s="18">
        <f>'Ciljana razina usluge'!$B$6</f>
        <v>0.01</v>
      </c>
      <c r="D21" s="18">
        <f>'Ciljana razina usluge'!$B$6</f>
        <v>0.01</v>
      </c>
      <c r="E21" s="10"/>
    </row>
    <row r="22" spans="1:5" x14ac:dyDescent="0.35">
      <c r="A22" s="10"/>
      <c r="B22" s="10"/>
      <c r="C22" s="10"/>
      <c r="D22" s="10"/>
      <c r="E22" s="10"/>
    </row>
    <row r="23" spans="1:5" x14ac:dyDescent="0.35">
      <c r="A23" s="13" t="s">
        <v>51</v>
      </c>
      <c r="B23" s="13"/>
      <c r="C23" s="13"/>
      <c r="D23" s="13"/>
      <c r="E23" s="10"/>
    </row>
    <row r="24" spans="1:5" x14ac:dyDescent="0.35">
      <c r="A24" s="10" t="s">
        <v>44</v>
      </c>
      <c r="B24" s="19" t="str">
        <f>IFERROR(AVERAGEIFS(Izvjestaj1!$D$9:$D$99,Izvjestaj1!$P$9:$P$99,B$8), "-")</f>
        <v>-</v>
      </c>
      <c r="C24" s="19">
        <f>IFERROR(AVERAGEIFS(Izvjestaj1!$D$9:$D$99,Izvjestaj1!$P$9:$P$99,C$8),"-")</f>
        <v>619.39105833333326</v>
      </c>
      <c r="D24" s="19">
        <f>IFERROR(AVERAGEIFS(Izvjestaj1!$D$9:$D$99,Izvjestaj1!$P$9:$P$99,D$8),"-")</f>
        <v>2664.8308143518516</v>
      </c>
      <c r="E24" s="10"/>
    </row>
    <row r="25" spans="1:5" x14ac:dyDescent="0.35">
      <c r="A25" s="10" t="s">
        <v>42</v>
      </c>
      <c r="B25" s="19">
        <f>AVERAGEIFS(Izvjestaj_PSU1!$D$9:$D$100,Izvjestaj_PSU1!$Q$9:$Q$100,B$8)</f>
        <v>399.88755825282669</v>
      </c>
      <c r="C25" s="19">
        <f>AVERAGEIFS(Izvjestaj_PSU1!$D$9:$D$100,Izvjestaj_PSU1!$Q$9:$Q$100,C$8)</f>
        <v>399.30099856184319</v>
      </c>
      <c r="D25" s="19">
        <f>AVERAGEIFS(Izvjestaj_PSU1!$D$9:$D$100,Izvjestaj_PSU1!$Q$9:$Q$100,D$8)</f>
        <v>408.86104780322034</v>
      </c>
      <c r="E25" s="10"/>
    </row>
    <row r="26" spans="1:5" x14ac:dyDescent="0.35">
      <c r="A26" s="10" t="s">
        <v>43</v>
      </c>
      <c r="B26" s="19">
        <f>AVERAGEIFS(Izvjestaj_PSU2!$D$9:$D$99,Izvjestaj_PSU2!$Q$9:$Q$99,B$8)</f>
        <v>188.81271182018793</v>
      </c>
      <c r="C26" s="19">
        <f>AVERAGEIFS(Izvjestaj_PSU2!$D$9:$D$99,Izvjestaj_PSU2!$Q$9:$Q$99,C$8)</f>
        <v>201.57294826159276</v>
      </c>
      <c r="D26" s="19">
        <f>AVERAGEIFS(Izvjestaj_PSU2!$D$9:$D$99,Izvjestaj_PSU2!$Q$9:$Q$99,D$8)</f>
        <v>206.44465082178405</v>
      </c>
      <c r="E26" s="10"/>
    </row>
    <row r="27" spans="1:5" x14ac:dyDescent="0.35">
      <c r="A27" s="10" t="s">
        <v>55</v>
      </c>
      <c r="B27" s="19">
        <f>'Ciljana razina usluge'!$B$7</f>
        <v>580</v>
      </c>
      <c r="C27" s="19">
        <f>'Ciljana razina usluge'!$B$7</f>
        <v>580</v>
      </c>
      <c r="D27" s="19">
        <f>'Ciljana razina usluge'!$B$7</f>
        <v>580</v>
      </c>
      <c r="E27" s="10"/>
    </row>
    <row r="28" spans="1:5" x14ac:dyDescent="0.35">
      <c r="A28" s="10"/>
      <c r="B28" s="10"/>
      <c r="C28" s="10"/>
      <c r="D28" s="10"/>
      <c r="E28" s="10"/>
    </row>
    <row r="29" spans="1:5" x14ac:dyDescent="0.35">
      <c r="A29" s="13" t="s">
        <v>52</v>
      </c>
      <c r="B29" s="13"/>
      <c r="C29" s="13"/>
      <c r="D29" s="13"/>
      <c r="E29" s="10"/>
    </row>
    <row r="30" spans="1:5" x14ac:dyDescent="0.35">
      <c r="A30" s="10" t="s">
        <v>44</v>
      </c>
      <c r="B30" s="19">
        <f>AVERAGEIFS(Izvjestaj1!$E$9:$E$99,Izvjestaj1!$P$9:$P$99,B$8)</f>
        <v>2.7221667260313347</v>
      </c>
      <c r="C30" s="19">
        <f>AVERAGEIFS(Izvjestaj1!$E$9:$E$99,Izvjestaj1!$P$9:$P$99,C$8)</f>
        <v>3.023952772550071</v>
      </c>
      <c r="D30" s="19">
        <f>AVERAGEIFS(Izvjestaj1!$E$9:$E$99,Izvjestaj1!$P$9:$P$99,D$8)</f>
        <v>3.5772232287335539</v>
      </c>
      <c r="E30" s="10"/>
    </row>
    <row r="31" spans="1:5" x14ac:dyDescent="0.35">
      <c r="A31" s="10" t="s">
        <v>42</v>
      </c>
      <c r="B31" s="19">
        <f>AVERAGEIFS(Izvjestaj_PSU1!$E$9:$E$100,Izvjestaj_PSU1!$Q$9:$Q$100,B$8)</f>
        <v>99.177058494947048</v>
      </c>
      <c r="C31" s="19">
        <f>AVERAGEIFS(Izvjestaj_PSU1!$E$9:$E$100,Izvjestaj_PSU1!$Q$9:$Q$100,C$8)</f>
        <v>104.80398390774629</v>
      </c>
      <c r="D31" s="19">
        <f>AVERAGEIFS(Izvjestaj_PSU1!$E$9:$E$100,Izvjestaj_PSU1!$Q$9:$Q$100,D$8)</f>
        <v>103.40735177705166</v>
      </c>
      <c r="E31" s="10"/>
    </row>
    <row r="32" spans="1:5" x14ac:dyDescent="0.35">
      <c r="A32" s="10" t="s">
        <v>43</v>
      </c>
      <c r="B32" s="19">
        <f>AVERAGEIFS(Izvjestaj_PSU2!$E$9:$E$99,Izvjestaj_PSU2!$Q$9:$Q$99,B$8)</f>
        <v>102.30843398017136</v>
      </c>
      <c r="C32" s="19">
        <f>AVERAGEIFS(Izvjestaj_PSU2!$E$9:$E$99,Izvjestaj_PSU2!$Q$9:$Q$99,C$8)</f>
        <v>106.11661918828712</v>
      </c>
      <c r="D32" s="19">
        <f>AVERAGEIFS(Izvjestaj_PSU2!$E$9:$E$99,Izvjestaj_PSU2!$Q$9:$Q$99,D$8)</f>
        <v>116.74484716692231</v>
      </c>
      <c r="E32" s="10"/>
    </row>
    <row r="33" spans="1:5" x14ac:dyDescent="0.35">
      <c r="A33" s="10" t="s">
        <v>55</v>
      </c>
      <c r="B33" s="19">
        <f>'Ciljana razina usluge'!$B$8</f>
        <v>550</v>
      </c>
      <c r="C33" s="19">
        <f>'Ciljana razina usluge'!$B$8</f>
        <v>550</v>
      </c>
      <c r="D33" s="19">
        <f>'Ciljana razina usluge'!$B$8</f>
        <v>550</v>
      </c>
      <c r="E33" s="10"/>
    </row>
    <row r="34" spans="1:5" x14ac:dyDescent="0.35">
      <c r="A34" s="10"/>
      <c r="B34" s="10"/>
      <c r="C34" s="10"/>
      <c r="D34" s="10"/>
      <c r="E34" s="10"/>
    </row>
    <row r="35" spans="1:5" x14ac:dyDescent="0.35">
      <c r="A35" s="13" t="s">
        <v>53</v>
      </c>
      <c r="B35" s="13"/>
      <c r="C35" s="13"/>
      <c r="D35" s="13"/>
      <c r="E35" s="10"/>
    </row>
    <row r="36" spans="1:5" x14ac:dyDescent="0.35">
      <c r="A36" s="10" t="s">
        <v>44</v>
      </c>
      <c r="B36" s="19" t="str">
        <f>IFERROR(AVERAGEIFS(Izvjestaj1!$F$9:$F$99,Izvjestaj1!$P$9:$P$99,B$8), "-")</f>
        <v>-</v>
      </c>
      <c r="C36" s="19" t="str">
        <f>IFERROR(AVERAGEIFS(Izvjestaj1!$F$9:$F$99,Izvjestaj1!$P$9:$P$99,C$8), "-")</f>
        <v>-</v>
      </c>
      <c r="D36" s="19" t="str">
        <f>IFERROR(AVERAGEIFS(Izvjestaj1!$F$9:$F$99,Izvjestaj1!$P$9:$P$99,D$8),"-")</f>
        <v>-</v>
      </c>
      <c r="E36" s="10"/>
    </row>
    <row r="37" spans="1:5" x14ac:dyDescent="0.35">
      <c r="A37" s="10" t="s">
        <v>55</v>
      </c>
      <c r="B37" s="19">
        <f>'Ciljana razina usluge'!$B$9</f>
        <v>550</v>
      </c>
      <c r="C37" s="19">
        <f>'Ciljana razina usluge'!$B$9</f>
        <v>550</v>
      </c>
      <c r="D37" s="19">
        <f>'Ciljana razina usluge'!$B$9</f>
        <v>550</v>
      </c>
      <c r="E37" s="10"/>
    </row>
    <row r="38" spans="1:5" x14ac:dyDescent="0.35">
      <c r="A38" s="10"/>
      <c r="B38" s="10"/>
      <c r="C38" s="10"/>
      <c r="D38" s="10"/>
      <c r="E38" s="10"/>
    </row>
    <row r="39" spans="1:5" x14ac:dyDescent="0.35">
      <c r="A39" s="13" t="s">
        <v>54</v>
      </c>
      <c r="B39" s="13"/>
      <c r="C39" s="13"/>
      <c r="D39" s="13"/>
      <c r="E39" s="10"/>
    </row>
    <row r="40" spans="1:5" x14ac:dyDescent="0.35">
      <c r="A40" s="10" t="s">
        <v>44</v>
      </c>
      <c r="B40" s="18">
        <f>AVERAGEIFS(Izvjestaj1!$G$9:$G$99,Izvjestaj1!$P$9:$P$99,B$8)</f>
        <v>0</v>
      </c>
      <c r="C40" s="18">
        <f>AVERAGEIFS(Izvjestaj1!$G$9:$G$99,Izvjestaj1!$P$9:$P$99,C$8)</f>
        <v>0</v>
      </c>
      <c r="D40" s="18">
        <f>AVERAGEIFS(Izvjestaj1!$G$9:$G$99,Izvjestaj1!$P$9:$P$99,D$8)</f>
        <v>0</v>
      </c>
      <c r="E40" s="10"/>
    </row>
    <row r="41" spans="1:5" x14ac:dyDescent="0.35">
      <c r="A41" s="10" t="s">
        <v>55</v>
      </c>
      <c r="B41" s="18">
        <f>'Ciljana razina usluge'!$B$10</f>
        <v>5.0000000000000001E-3</v>
      </c>
      <c r="C41" s="18">
        <f>'Ciljana razina usluge'!$B$10</f>
        <v>5.0000000000000001E-3</v>
      </c>
      <c r="D41" s="18">
        <f>'Ciljana razina usluge'!$B$10</f>
        <v>5.0000000000000001E-3</v>
      </c>
      <c r="E41" s="10"/>
    </row>
    <row r="42" spans="1:5" x14ac:dyDescent="0.35">
      <c r="A42" s="9"/>
      <c r="B42" s="10"/>
      <c r="C42" s="10"/>
      <c r="D42" s="10"/>
      <c r="E42" s="10"/>
    </row>
    <row r="43" spans="1:5" x14ac:dyDescent="0.35">
      <c r="A43" s="9"/>
      <c r="B43" s="10"/>
      <c r="C43" s="10"/>
      <c r="D43" s="10"/>
      <c r="E43" s="10"/>
    </row>
    <row r="44" spans="1:5" x14ac:dyDescent="0.35">
      <c r="B44" s="10"/>
      <c r="C44" s="10"/>
      <c r="D44" s="10"/>
      <c r="E44" s="10"/>
    </row>
  </sheetData>
  <mergeCells count="2">
    <mergeCell ref="B3:D3"/>
    <mergeCell ref="B4:D4"/>
  </mergeCells>
  <phoneticPr fontId="15" type="noConversion"/>
  <pageMargins left="0.7" right="0.7" top="0.75" bottom="0.75" header="0.3" footer="0.3"/>
  <headerFooter>
    <oddFooter>&amp;C_x000D_&amp;1#&amp;"Calibri"&amp;10&amp;K000000 Klasa povjerljivosti / Confidentiality class: INTERNO /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P1163"/>
  <sheetViews>
    <sheetView zoomScaleNormal="100" workbookViewId="0">
      <pane ySplit="8" topLeftCell="A90" activePane="bottomLeft" state="frozen"/>
      <selection pane="bottomLeft" activeCell="E94" sqref="E94"/>
    </sheetView>
  </sheetViews>
  <sheetFormatPr defaultColWidth="9.1796875" defaultRowHeight="12.5" x14ac:dyDescent="0.25"/>
  <cols>
    <col min="1" max="1" width="23.7265625" style="10" customWidth="1"/>
    <col min="2" max="2" width="11.54296875" style="10" customWidth="1"/>
    <col min="3" max="3" width="16.453125" style="10" customWidth="1"/>
    <col min="4" max="4" width="15.81640625" style="10" customWidth="1"/>
    <col min="5" max="5" width="18.453125" style="10" customWidth="1"/>
    <col min="6" max="7" width="14.81640625" style="10" customWidth="1"/>
    <col min="8" max="8" width="8.54296875" style="10" customWidth="1"/>
    <col min="9" max="9" width="20.1796875" style="10" hidden="1" customWidth="1"/>
    <col min="10" max="10" width="19.26953125" style="10" hidden="1" customWidth="1"/>
    <col min="11" max="11" width="16.1796875" style="10" hidden="1" customWidth="1"/>
    <col min="12" max="12" width="15.7265625" style="10" hidden="1" customWidth="1"/>
    <col min="13" max="13" width="14.453125" style="10" hidden="1" customWidth="1"/>
    <col min="14" max="14" width="18" style="10" hidden="1" customWidth="1"/>
    <col min="15" max="16" width="9.1796875" style="10" hidden="1" customWidth="1"/>
    <col min="17" max="17" width="0.54296875" style="10" customWidth="1"/>
    <col min="18" max="16384" width="9.1796875" style="10"/>
  </cols>
  <sheetData>
    <row r="1" spans="1:16" ht="20" x14ac:dyDescent="0.25">
      <c r="A1" s="8" t="s">
        <v>32</v>
      </c>
    </row>
    <row r="2" spans="1:16" x14ac:dyDescent="0.25">
      <c r="C2" s="11"/>
      <c r="E2" s="12"/>
    </row>
    <row r="3" spans="1:16" ht="18" customHeight="1" x14ac:dyDescent="0.25">
      <c r="A3" s="13" t="s">
        <v>16</v>
      </c>
      <c r="B3" s="64" t="s">
        <v>16</v>
      </c>
      <c r="C3" s="65"/>
      <c r="D3" s="66"/>
      <c r="E3" s="12"/>
      <c r="G3" s="13" t="s">
        <v>0</v>
      </c>
      <c r="H3" s="14" t="s">
        <v>2</v>
      </c>
    </row>
    <row r="4" spans="1:16" ht="18" customHeight="1" x14ac:dyDescent="0.25">
      <c r="A4" s="13" t="s">
        <v>19</v>
      </c>
      <c r="B4" s="67" t="s">
        <v>44</v>
      </c>
      <c r="C4" s="68"/>
      <c r="D4" s="69"/>
      <c r="E4" s="12"/>
    </row>
    <row r="5" spans="1:16" x14ac:dyDescent="0.25">
      <c r="A5" s="13" t="s">
        <v>20</v>
      </c>
      <c r="B5" s="14">
        <f>DATE(2025,3,1)</f>
        <v>45717</v>
      </c>
      <c r="C5" s="11"/>
      <c r="D5" s="11"/>
      <c r="E5" s="11"/>
      <c r="F5" s="11"/>
      <c r="G5" s="11"/>
      <c r="H5" s="11"/>
    </row>
    <row r="6" spans="1:16" x14ac:dyDescent="0.25">
      <c r="A6" s="13" t="s">
        <v>21</v>
      </c>
      <c r="B6" s="14">
        <f>DATE(2025,5,31)</f>
        <v>45808</v>
      </c>
      <c r="C6" s="11"/>
      <c r="D6" s="11"/>
      <c r="E6" s="11"/>
      <c r="F6" s="11"/>
      <c r="G6" s="11"/>
      <c r="H6" s="11"/>
    </row>
    <row r="7" spans="1:16" ht="13" thickBot="1" x14ac:dyDescent="0.3">
      <c r="A7" s="11"/>
      <c r="B7" s="11"/>
      <c r="C7" s="11"/>
      <c r="D7" s="11"/>
      <c r="E7" s="11"/>
      <c r="F7" s="11"/>
      <c r="G7" s="11"/>
      <c r="H7" s="11"/>
    </row>
    <row r="8" spans="1:16" ht="72.5" x14ac:dyDescent="0.25">
      <c r="A8" s="2" t="s">
        <v>13</v>
      </c>
      <c r="B8" s="2" t="s">
        <v>23</v>
      </c>
      <c r="C8" s="2" t="s">
        <v>24</v>
      </c>
      <c r="D8" s="2" t="s">
        <v>79</v>
      </c>
      <c r="E8" s="2" t="s">
        <v>82</v>
      </c>
      <c r="F8" s="2" t="s">
        <v>27</v>
      </c>
      <c r="G8" s="2" t="s">
        <v>28</v>
      </c>
      <c r="I8" s="15" t="s">
        <v>33</v>
      </c>
      <c r="J8" s="15" t="s">
        <v>34</v>
      </c>
      <c r="K8" s="16" t="s">
        <v>35</v>
      </c>
      <c r="L8" s="16" t="s">
        <v>36</v>
      </c>
      <c r="M8" s="16" t="s">
        <v>37</v>
      </c>
      <c r="N8" s="15" t="s">
        <v>38</v>
      </c>
      <c r="P8" s="15" t="s">
        <v>46</v>
      </c>
    </row>
    <row r="9" spans="1:16" x14ac:dyDescent="0.25">
      <c r="A9" s="17">
        <f>B5</f>
        <v>45717</v>
      </c>
      <c r="B9" s="18">
        <f>IF(C9="",NA(),1-C9)</f>
        <v>1</v>
      </c>
      <c r="C9" s="18">
        <f t="shared" ref="C9:C100" si="0">SUMPRODUCT(--(Datum_Vrijeme_Prekida = $A9), Vrijeme_Prekida/86400)</f>
        <v>0</v>
      </c>
      <c r="D9" s="19" t="str" cm="1">
        <f t="array" ref="D9">IFERROR(SUMPRODUCT((Podaci!A9:A911=$A9)*(Podaci!D9:D911=$H$3)*(Podaci!E9:E911="PISP")*(Podaci!F9:F911="Y")*(Podaci!G9:G911))/SUMPRODUCT((Podaci!A9:A911=$A9)*(Podaci!D9:D911=$H$3)*(Podaci!E9:E911="PISP")*(Podaci!F9:F911="Y")*(Podaci!H9:H911)),"")</f>
        <v/>
      </c>
      <c r="E9" s="19" cm="1">
        <f t="array" ref="E9">IFERROR(SUMPRODUCT((Podaci!A9:A911=$A9)*(Podaci!D9:D911=$H$3)*(Podaci!E9:E911="AISP")*(Podaci!D9:F911="Y")*Podaci!G9:G911)/SUMPRODUCT((Podaci!A9:A911=$A9)*(Podaci!D9:D911=$H$3)*(Podaci!E9:E911="AISP")*(Podaci!D9:F911="Y")*Podaci!H9:H911),"")</f>
        <v>1.8998937580835236</v>
      </c>
      <c r="F9" s="19" t="str" cm="1">
        <f t="array" ref="F9">IFERROR(SUMPRODUCT((Podaci!A9:A911=$A9)*(Podaci!D9:D911=$H$3)*(Podaci!E9:E911="CoF")*(Podaci!D9:F911="Y")*Podaci!G9:G911)/SUMPRODUCT((Podaci!A9:A911=$A9)*(Podaci!D9:D911=$H$3)*(Podaci!E9:E911="CoF")*(Podaci!D9:F911="Y")*Podaci!H9:H911),"")</f>
        <v/>
      </c>
      <c r="G9" s="18">
        <f>IFERROR((SUMIFS(Podaci!I7:I911,Podaci!A7:A911,A9,Podaci!D7:D911,$H$3)/SUMIFS(Podaci!H7:H911,Podaci!A7:A911,A9,Podaci!D7:D911,$H$3)),"")</f>
        <v>0</v>
      </c>
      <c r="H9" s="12"/>
      <c r="I9" s="18">
        <f>'Ciljana razina usluge'!$B$5</f>
        <v>0.99</v>
      </c>
      <c r="J9" s="18">
        <f>'Ciljana razina usluge'!$B$6</f>
        <v>0.01</v>
      </c>
      <c r="K9" s="12">
        <f>'Ciljana razina usluge'!$B$7</f>
        <v>580</v>
      </c>
      <c r="L9" s="12">
        <f>'Ciljana razina usluge'!$B$8</f>
        <v>550</v>
      </c>
      <c r="M9" s="12">
        <f>'Ciljana razina usluge'!$B$9</f>
        <v>550</v>
      </c>
      <c r="N9" s="18">
        <f>'Ciljana razina usluge'!$B$10</f>
        <v>5.0000000000000001E-3</v>
      </c>
      <c r="P9" s="12">
        <f>+IF(A9="","",MONTH(A9))</f>
        <v>3</v>
      </c>
    </row>
    <row r="10" spans="1:16" x14ac:dyDescent="0.25">
      <c r="A10" s="17">
        <f>A9+1</f>
        <v>45718</v>
      </c>
      <c r="B10" s="18">
        <f t="shared" ref="B10:B39" si="1">IF(C10="",NA(),1-C10)</f>
        <v>1</v>
      </c>
      <c r="C10" s="18">
        <f t="shared" si="0"/>
        <v>0</v>
      </c>
      <c r="D10" s="19" t="str" cm="1">
        <f t="array" ref="D10">IFERROR(SUMPRODUCT((Podaci!A10:A912=$A10)*(Podaci!D10:D912=$H$3)*(Podaci!E10:E912="PISP")*(Podaci!F10:F912="Y")*(Podaci!G10:G912))/SUMPRODUCT((Podaci!A10:A912=$A10)*(Podaci!D10:D912=$H$3)*(Podaci!E10:E912="PISP")*(Podaci!F10:F912="Y")*(Podaci!H10:H912)),"")</f>
        <v/>
      </c>
      <c r="E10" s="19" cm="1">
        <f t="array" ref="E10">IFERROR(SUMPRODUCT((Podaci!A10:A912=$A10)*(Podaci!D10:D912=$H$3)*(Podaci!E10:E912="AISP")*(Podaci!D10:F912="Y")*Podaci!G10:G912)/SUMPRODUCT((Podaci!A10:A912=$A10)*(Podaci!D10:D912=$H$3)*(Podaci!E10:E912="AISP")*(Podaci!D10:F912="Y")*Podaci!H10:H912),"")</f>
        <v>2.3301668768452788</v>
      </c>
      <c r="F10" s="19" t="str" cm="1">
        <f t="array" ref="F10">IFERROR(SUMPRODUCT((Podaci!A10:A912=$A10)*(Podaci!D10:D912=$H$3)*(Podaci!E10:E912="CoF")*(Podaci!D10:F912="Y")*Podaci!G10:G912)/SUMPRODUCT((Podaci!A10:A912=$A10)*(Podaci!D10:D912=$H$3)*(Podaci!E10:E912="CoF")*(Podaci!D10:F912="Y")*Podaci!H10:H912),"")</f>
        <v/>
      </c>
      <c r="G10" s="18">
        <f>IFERROR((SUMIFS(Podaci!I8:I912,Podaci!A8:A912,A10,Podaci!D8:D912,$H$3)/SUMIFS(Podaci!H8:H912,Podaci!A8:A912,A10,Podaci!D8:D912,$H$3)),"")</f>
        <v>0</v>
      </c>
      <c r="H10" s="12"/>
      <c r="I10" s="18">
        <f>'Ciljana razina usluge'!$B$5</f>
        <v>0.99</v>
      </c>
      <c r="J10" s="18">
        <f>'Ciljana razina usluge'!$B$6</f>
        <v>0.01</v>
      </c>
      <c r="K10" s="12">
        <f>'Ciljana razina usluge'!$B$7</f>
        <v>580</v>
      </c>
      <c r="L10" s="12">
        <f>'Ciljana razina usluge'!$B$8</f>
        <v>550</v>
      </c>
      <c r="M10" s="12">
        <f>'Ciljana razina usluge'!$B$9</f>
        <v>550</v>
      </c>
      <c r="N10" s="18">
        <f>'Ciljana razina usluge'!$B$10</f>
        <v>5.0000000000000001E-3</v>
      </c>
      <c r="P10" s="12">
        <f t="shared" ref="P10:P73" si="2">+IF(A10="","",MONTH(A10))</f>
        <v>3</v>
      </c>
    </row>
    <row r="11" spans="1:16" x14ac:dyDescent="0.25">
      <c r="A11" s="17">
        <f t="shared" ref="A11:A74" si="3">A10+1</f>
        <v>45719</v>
      </c>
      <c r="B11" s="18">
        <f t="shared" si="1"/>
        <v>1</v>
      </c>
      <c r="C11" s="18">
        <f t="shared" si="0"/>
        <v>0</v>
      </c>
      <c r="D11" s="19" t="str" cm="1">
        <f t="array" ref="D11">IFERROR(SUMPRODUCT((Podaci!A11:A913=$A11)*(Podaci!D11:D913=$H$3)*(Podaci!E11:E913="PISP")*(Podaci!F11:F913="Y")*(Podaci!G11:G913))/SUMPRODUCT((Podaci!A11:A913=$A11)*(Podaci!D11:D913=$H$3)*(Podaci!E11:E913="PISP")*(Podaci!F11:F913="Y")*(Podaci!H11:H913)),"")</f>
        <v/>
      </c>
      <c r="E11" s="19" cm="1">
        <f t="array" ref="E11">IFERROR(SUMPRODUCT((Podaci!A11:A913=$A11)*(Podaci!D11:D913=$H$3)*(Podaci!E11:E913="AISP")*(Podaci!D11:F913="Y")*Podaci!G11:G913)/SUMPRODUCT((Podaci!A11:A913=$A11)*(Podaci!D11:D913=$H$3)*(Podaci!E11:E913="AISP")*(Podaci!D11:F913="Y")*Podaci!H11:H913),"")</f>
        <v>1.5637640253446876</v>
      </c>
      <c r="F11" s="19" t="str" cm="1">
        <f t="array" ref="F11">IFERROR(SUMPRODUCT((Podaci!A11:A913=$A11)*(Podaci!D11:D913=$H$3)*(Podaci!E11:E913="CoF")*(Podaci!D11:F913="Y")*Podaci!G11:G913)/SUMPRODUCT((Podaci!A11:A913=$A11)*(Podaci!D11:D913=$H$3)*(Podaci!E11:E913="CoF")*(Podaci!D11:F913="Y")*Podaci!H11:H913),"")</f>
        <v/>
      </c>
      <c r="G11" s="18">
        <f>IFERROR((SUMIFS(Podaci!I9:I913,Podaci!A9:A913,A11,Podaci!D9:D913,$H$3)/SUMIFS(Podaci!H9:H913,Podaci!A9:A913,A11,Podaci!D9:D913,$H$3)),"")</f>
        <v>0</v>
      </c>
      <c r="H11" s="12"/>
      <c r="I11" s="18">
        <f>'Ciljana razina usluge'!$B$5</f>
        <v>0.99</v>
      </c>
      <c r="J11" s="18">
        <f>'Ciljana razina usluge'!$B$6</f>
        <v>0.01</v>
      </c>
      <c r="K11" s="12">
        <f>'Ciljana razina usluge'!$B$7</f>
        <v>580</v>
      </c>
      <c r="L11" s="12">
        <f>'Ciljana razina usluge'!$B$8</f>
        <v>550</v>
      </c>
      <c r="M11" s="12">
        <f>'Ciljana razina usluge'!$B$9</f>
        <v>550</v>
      </c>
      <c r="N11" s="18">
        <f>'Ciljana razina usluge'!$B$10</f>
        <v>5.0000000000000001E-3</v>
      </c>
      <c r="P11" s="12">
        <f t="shared" si="2"/>
        <v>3</v>
      </c>
    </row>
    <row r="12" spans="1:16" x14ac:dyDescent="0.25">
      <c r="A12" s="17">
        <f t="shared" si="3"/>
        <v>45720</v>
      </c>
      <c r="B12" s="18">
        <f t="shared" si="1"/>
        <v>1</v>
      </c>
      <c r="C12" s="18">
        <f t="shared" si="0"/>
        <v>0</v>
      </c>
      <c r="D12" s="19" t="str" cm="1">
        <f t="array" ref="D12">IFERROR(SUMPRODUCT((Podaci!A12:A914=$A12)*(Podaci!D12:D914=$H$3)*(Podaci!E12:E914="PISP")*(Podaci!F12:F914="Y")*(Podaci!G12:G914))/SUMPRODUCT((Podaci!A12:A914=$A12)*(Podaci!D12:D914=$H$3)*(Podaci!E12:E914="PISP")*(Podaci!F12:F914="Y")*(Podaci!H12:H914)),"")</f>
        <v/>
      </c>
      <c r="E12" s="19" cm="1">
        <f t="array" ref="E12">IFERROR(SUMPRODUCT((Podaci!A12:A914=$A12)*(Podaci!D12:D914=$H$3)*(Podaci!E12:E914="AISP")*(Podaci!D12:F914="Y")*Podaci!G12:G914)/SUMPRODUCT((Podaci!A12:A914=$A12)*(Podaci!D12:D914=$H$3)*(Podaci!E12:E914="AISP")*(Podaci!D12:F914="Y")*Podaci!H12:H914),"")</f>
        <v>1.7110187675617337</v>
      </c>
      <c r="F12" s="19" t="str" cm="1">
        <f t="array" ref="F12">IFERROR(SUMPRODUCT((Podaci!A12:A914=$A12)*(Podaci!D12:D914=$H$3)*(Podaci!E12:E914="CoF")*(Podaci!D12:F914="Y")*Podaci!G12:G914)/SUMPRODUCT((Podaci!A12:A914=$A12)*(Podaci!D12:D914=$H$3)*(Podaci!E12:E914="CoF")*(Podaci!D12:F914="Y")*Podaci!H12:H914),"")</f>
        <v/>
      </c>
      <c r="G12" s="18">
        <f>IFERROR((SUMIFS(Podaci!I10:I914,Podaci!A10:A914,A12,Podaci!D10:D914,$H$3)/SUMIFS(Podaci!H10:H914,Podaci!A10:A914,A12,Podaci!D10:D914,$H$3)),"")</f>
        <v>0</v>
      </c>
      <c r="H12" s="12"/>
      <c r="I12" s="18">
        <f>'Ciljana razina usluge'!$B$5</f>
        <v>0.99</v>
      </c>
      <c r="J12" s="18">
        <f>'Ciljana razina usluge'!$B$6</f>
        <v>0.01</v>
      </c>
      <c r="K12" s="12">
        <f>'Ciljana razina usluge'!$B$7</f>
        <v>580</v>
      </c>
      <c r="L12" s="12">
        <f>'Ciljana razina usluge'!$B$8</f>
        <v>550</v>
      </c>
      <c r="M12" s="12">
        <f>'Ciljana razina usluge'!$B$9</f>
        <v>550</v>
      </c>
      <c r="N12" s="18">
        <f>'Ciljana razina usluge'!$B$10</f>
        <v>5.0000000000000001E-3</v>
      </c>
      <c r="P12" s="12">
        <f t="shared" si="2"/>
        <v>3</v>
      </c>
    </row>
    <row r="13" spans="1:16" x14ac:dyDescent="0.25">
      <c r="A13" s="17">
        <f t="shared" si="3"/>
        <v>45721</v>
      </c>
      <c r="B13" s="18">
        <f t="shared" si="1"/>
        <v>1</v>
      </c>
      <c r="C13" s="18">
        <f t="shared" si="0"/>
        <v>0</v>
      </c>
      <c r="D13" s="19" t="str" cm="1">
        <f t="array" ref="D13">IFERROR(SUMPRODUCT((Podaci!A13:A915=$A13)*(Podaci!D13:D915=$H$3)*(Podaci!E13:E915="PISP")*(Podaci!F13:F915="Y")*(Podaci!G13:G915))/SUMPRODUCT((Podaci!A13:A915=$A13)*(Podaci!D13:D915=$H$3)*(Podaci!E13:E915="PISP")*(Podaci!F13:F915="Y")*(Podaci!H13:H915)),"")</f>
        <v/>
      </c>
      <c r="E13" s="19" cm="1">
        <f t="array" ref="E13">IFERROR(SUMPRODUCT((Podaci!A13:A915=$A13)*(Podaci!D13:D915=$H$3)*(Podaci!E13:E915="AISP")*(Podaci!D13:F915="Y")*Podaci!G13:G915)/SUMPRODUCT((Podaci!A13:A915=$A13)*(Podaci!D13:D915=$H$3)*(Podaci!E13:E915="AISP")*(Podaci!D13:F915="Y")*Podaci!H13:H915),"")</f>
        <v>2.2377042142857149</v>
      </c>
      <c r="F13" s="19" t="str" cm="1">
        <f t="array" ref="F13">IFERROR(SUMPRODUCT((Podaci!A13:A915=$A13)*(Podaci!D13:D915=$H$3)*(Podaci!E13:E915="CoF")*(Podaci!D13:F915="Y")*Podaci!G13:G915)/SUMPRODUCT((Podaci!A13:A915=$A13)*(Podaci!D13:D915=$H$3)*(Podaci!E13:E915="CoF")*(Podaci!D13:F915="Y")*Podaci!H13:H915),"")</f>
        <v/>
      </c>
      <c r="G13" s="18">
        <f>IFERROR((SUMIFS(Podaci!I11:I915,Podaci!A11:A915,A13,Podaci!D11:D915,$H$3)/SUMIFS(Podaci!H11:H915,Podaci!A11:A915,A13,Podaci!D11:D915,$H$3)),"")</f>
        <v>0</v>
      </c>
      <c r="H13" s="12"/>
      <c r="I13" s="18">
        <f>'Ciljana razina usluge'!$B$5</f>
        <v>0.99</v>
      </c>
      <c r="J13" s="18">
        <f>'Ciljana razina usluge'!$B$6</f>
        <v>0.01</v>
      </c>
      <c r="K13" s="12">
        <f>'Ciljana razina usluge'!$B$7</f>
        <v>580</v>
      </c>
      <c r="L13" s="12">
        <f>'Ciljana razina usluge'!$B$8</f>
        <v>550</v>
      </c>
      <c r="M13" s="12">
        <f>'Ciljana razina usluge'!$B$9</f>
        <v>550</v>
      </c>
      <c r="N13" s="18">
        <f>'Ciljana razina usluge'!$B$10</f>
        <v>5.0000000000000001E-3</v>
      </c>
      <c r="P13" s="12">
        <f t="shared" si="2"/>
        <v>3</v>
      </c>
    </row>
    <row r="14" spans="1:16" x14ac:dyDescent="0.25">
      <c r="A14" s="17">
        <f t="shared" si="3"/>
        <v>45722</v>
      </c>
      <c r="B14" s="18">
        <f t="shared" si="1"/>
        <v>1</v>
      </c>
      <c r="C14" s="18">
        <f t="shared" si="0"/>
        <v>0</v>
      </c>
      <c r="D14" s="19" t="str" cm="1">
        <f t="array" ref="D14">IFERROR(SUMPRODUCT((Podaci!A14:A916=$A14)*(Podaci!D14:D916=$H$3)*(Podaci!E14:E916="PISP")*(Podaci!F14:F916="Y")*(Podaci!G14:G916))/SUMPRODUCT((Podaci!A14:A916=$A14)*(Podaci!D14:D916=$H$3)*(Podaci!E14:E916="PISP")*(Podaci!F14:F916="Y")*(Podaci!H14:H916)),"")</f>
        <v/>
      </c>
      <c r="E14" s="19" cm="1">
        <f t="array" ref="E14">IFERROR(SUMPRODUCT((Podaci!A14:A916=$A14)*(Podaci!D14:D916=$H$3)*(Podaci!E14:E916="AISP")*(Podaci!D14:F916="Y")*Podaci!G14:G916)/SUMPRODUCT((Podaci!A14:A916=$A14)*(Podaci!D14:D916=$H$3)*(Podaci!E14:E916="AISP")*(Podaci!D14:F916="Y")*Podaci!H14:H916),"")</f>
        <v>2.3190115919441494</v>
      </c>
      <c r="F14" s="19" t="str" cm="1">
        <f t="array" ref="F14">IFERROR(SUMPRODUCT((Podaci!A14:A916=$A14)*(Podaci!D14:D916=$H$3)*(Podaci!E14:E916="CoF")*(Podaci!D14:F916="Y")*Podaci!G14:G916)/SUMPRODUCT((Podaci!A14:A916=$A14)*(Podaci!D14:D916=$H$3)*(Podaci!E14:E916="CoF")*(Podaci!D14:F916="Y")*Podaci!H14:H916),"")</f>
        <v/>
      </c>
      <c r="G14" s="18">
        <f>IFERROR((SUMIFS(Podaci!I12:I916,Podaci!A12:A916,A14,Podaci!D12:D916,$H$3)/SUMIFS(Podaci!H12:H916,Podaci!A12:A916,A14,Podaci!D12:D916,$H$3)),"")</f>
        <v>0</v>
      </c>
      <c r="H14" s="12"/>
      <c r="I14" s="18">
        <f>'Ciljana razina usluge'!$B$5</f>
        <v>0.99</v>
      </c>
      <c r="J14" s="18">
        <f>'Ciljana razina usluge'!$B$6</f>
        <v>0.01</v>
      </c>
      <c r="K14" s="12">
        <f>'Ciljana razina usluge'!$B$7</f>
        <v>580</v>
      </c>
      <c r="L14" s="12">
        <f>'Ciljana razina usluge'!$B$8</f>
        <v>550</v>
      </c>
      <c r="M14" s="12">
        <f>'Ciljana razina usluge'!$B$9</f>
        <v>550</v>
      </c>
      <c r="N14" s="18">
        <f>'Ciljana razina usluge'!$B$10</f>
        <v>5.0000000000000001E-3</v>
      </c>
      <c r="P14" s="12">
        <f t="shared" si="2"/>
        <v>3</v>
      </c>
    </row>
    <row r="15" spans="1:16" x14ac:dyDescent="0.25">
      <c r="A15" s="17">
        <f t="shared" si="3"/>
        <v>45723</v>
      </c>
      <c r="B15" s="18">
        <f t="shared" si="1"/>
        <v>1</v>
      </c>
      <c r="C15" s="18">
        <f t="shared" si="0"/>
        <v>0</v>
      </c>
      <c r="D15" s="19" t="str" cm="1">
        <f t="array" ref="D15">IFERROR(SUMPRODUCT((Podaci!A15:A917=$A15)*(Podaci!D15:D917=$H$3)*(Podaci!E15:E917="PISP")*(Podaci!F15:F917="Y")*(Podaci!G15:G917))/SUMPRODUCT((Podaci!A15:A917=$A15)*(Podaci!D15:D917=$H$3)*(Podaci!E15:E917="PISP")*(Podaci!F15:F917="Y")*(Podaci!H15:H917)),"")</f>
        <v/>
      </c>
      <c r="E15" s="19" cm="1">
        <f t="array" ref="E15">IFERROR(SUMPRODUCT((Podaci!A15:A917=$A15)*(Podaci!D15:D917=$H$3)*(Podaci!E15:E917="AISP")*(Podaci!D15:F917="Y")*Podaci!G15:G917)/SUMPRODUCT((Podaci!A15:A917=$A15)*(Podaci!D15:D917=$H$3)*(Podaci!E15:E917="AISP")*(Podaci!D15:F917="Y")*Podaci!H15:H917),"")</f>
        <v>2.6713319620100857</v>
      </c>
      <c r="F15" s="19" t="str" cm="1">
        <f t="array" ref="F15">IFERROR(SUMPRODUCT((Podaci!A15:A917=$A15)*(Podaci!D15:D917=$H$3)*(Podaci!E15:E917="CoF")*(Podaci!D15:F917="Y")*Podaci!G15:G917)/SUMPRODUCT((Podaci!A15:A917=$A15)*(Podaci!D15:D917=$H$3)*(Podaci!E15:E917="CoF")*(Podaci!D15:F917="Y")*Podaci!H15:H917),"")</f>
        <v/>
      </c>
      <c r="G15" s="18">
        <f>IFERROR((SUMIFS(Podaci!I13:I917,Podaci!A13:A917,A15,Podaci!D13:D917,$H$3)/SUMIFS(Podaci!H13:H917,Podaci!A13:A917,A15,Podaci!D13:D917,$H$3)),"")</f>
        <v>0</v>
      </c>
      <c r="H15" s="12"/>
      <c r="I15" s="18">
        <f>'Ciljana razina usluge'!$B$5</f>
        <v>0.99</v>
      </c>
      <c r="J15" s="18">
        <f>'Ciljana razina usluge'!$B$6</f>
        <v>0.01</v>
      </c>
      <c r="K15" s="12">
        <f>'Ciljana razina usluge'!$B$7</f>
        <v>580</v>
      </c>
      <c r="L15" s="12">
        <f>'Ciljana razina usluge'!$B$8</f>
        <v>550</v>
      </c>
      <c r="M15" s="12">
        <f>'Ciljana razina usluge'!$B$9</f>
        <v>550</v>
      </c>
      <c r="N15" s="18">
        <f>'Ciljana razina usluge'!$B$10</f>
        <v>5.0000000000000001E-3</v>
      </c>
      <c r="P15" s="12">
        <f t="shared" si="2"/>
        <v>3</v>
      </c>
    </row>
    <row r="16" spans="1:16" x14ac:dyDescent="0.25">
      <c r="A16" s="17">
        <f t="shared" si="3"/>
        <v>45724</v>
      </c>
      <c r="B16" s="18">
        <f t="shared" si="1"/>
        <v>1</v>
      </c>
      <c r="C16" s="18">
        <f t="shared" si="0"/>
        <v>0</v>
      </c>
      <c r="D16" s="19" t="str" cm="1">
        <f t="array" ref="D16">IFERROR(SUMPRODUCT((Podaci!A16:A918=$A16)*(Podaci!D16:D918=$H$3)*(Podaci!E16:E918="PISP")*(Podaci!F16:F918="Y")*(Podaci!G16:G918))/SUMPRODUCT((Podaci!A16:A918=$A16)*(Podaci!D16:D918=$H$3)*(Podaci!E16:E918="PISP")*(Podaci!F16:F918="Y")*(Podaci!H16:H918)),"")</f>
        <v/>
      </c>
      <c r="E16" s="19" cm="1">
        <f t="array" ref="E16">IFERROR(SUMPRODUCT((Podaci!A16:A918=$A16)*(Podaci!D16:D918=$H$3)*(Podaci!E16:E918="AISP")*(Podaci!D16:F918="Y")*Podaci!G16:G918)/SUMPRODUCT((Podaci!A16:A918=$A16)*(Podaci!D16:D918=$H$3)*(Podaci!E16:E918="AISP")*(Podaci!D16:F918="Y")*Podaci!H16:H918),"")</f>
        <v>2.3766488149888612</v>
      </c>
      <c r="F16" s="19" t="str" cm="1">
        <f t="array" ref="F16">IFERROR(SUMPRODUCT((Podaci!A16:A918=$A16)*(Podaci!D16:D918=$H$3)*(Podaci!E16:E918="CoF")*(Podaci!D16:F918="Y")*Podaci!G16:G918)/SUMPRODUCT((Podaci!A16:A918=$A16)*(Podaci!D16:D918=$H$3)*(Podaci!E16:E918="CoF")*(Podaci!D16:F918="Y")*Podaci!H16:H918),"")</f>
        <v/>
      </c>
      <c r="G16" s="18">
        <f>IFERROR((SUMIFS(Podaci!I14:I918,Podaci!A14:A918,A16,Podaci!D14:D918,$H$3)/SUMIFS(Podaci!H14:H918,Podaci!A14:A918,A16,Podaci!D14:D918,$H$3)),"")</f>
        <v>0</v>
      </c>
      <c r="H16" s="12"/>
      <c r="I16" s="18">
        <f>'Ciljana razina usluge'!$B$5</f>
        <v>0.99</v>
      </c>
      <c r="J16" s="18">
        <f>'Ciljana razina usluge'!$B$6</f>
        <v>0.01</v>
      </c>
      <c r="K16" s="12">
        <f>'Ciljana razina usluge'!$B$7</f>
        <v>580</v>
      </c>
      <c r="L16" s="12">
        <f>'Ciljana razina usluge'!$B$8</f>
        <v>550</v>
      </c>
      <c r="M16" s="12">
        <f>'Ciljana razina usluge'!$B$9</f>
        <v>550</v>
      </c>
      <c r="N16" s="18">
        <f>'Ciljana razina usluge'!$B$10</f>
        <v>5.0000000000000001E-3</v>
      </c>
      <c r="P16" s="12">
        <f t="shared" si="2"/>
        <v>3</v>
      </c>
    </row>
    <row r="17" spans="1:16" x14ac:dyDescent="0.25">
      <c r="A17" s="17">
        <f t="shared" si="3"/>
        <v>45725</v>
      </c>
      <c r="B17" s="18">
        <f t="shared" si="1"/>
        <v>1</v>
      </c>
      <c r="C17" s="18">
        <f t="shared" si="0"/>
        <v>0</v>
      </c>
      <c r="D17" s="19" t="str" cm="1">
        <f t="array" ref="D17">IFERROR(SUMPRODUCT((Podaci!A17:A919=$A17)*(Podaci!D17:D919=$H$3)*(Podaci!E17:E919="PISP")*(Podaci!F17:F919="Y")*(Podaci!G17:G919))/SUMPRODUCT((Podaci!A17:A919=$A17)*(Podaci!D17:D919=$H$3)*(Podaci!E17:E919="PISP")*(Podaci!F17:F919="Y")*(Podaci!H17:H919)),"")</f>
        <v/>
      </c>
      <c r="E17" s="19" cm="1">
        <f t="array" ref="E17">IFERROR(SUMPRODUCT((Podaci!A17:A919=$A17)*(Podaci!D17:D919=$H$3)*(Podaci!E17:E919="AISP")*(Podaci!D17:F919="Y")*Podaci!G17:G919)/SUMPRODUCT((Podaci!A17:A919=$A17)*(Podaci!D17:D919=$H$3)*(Podaci!E17:E919="AISP")*(Podaci!D17:F919="Y")*Podaci!H17:H919),"")</f>
        <v>2.6729775866590297</v>
      </c>
      <c r="F17" s="19" t="str" cm="1">
        <f t="array" ref="F17">IFERROR(SUMPRODUCT((Podaci!A17:A919=$A17)*(Podaci!D17:D919=$H$3)*(Podaci!E17:E919="CoF")*(Podaci!D17:F919="Y")*Podaci!G17:G919)/SUMPRODUCT((Podaci!A17:A919=$A17)*(Podaci!D17:D919=$H$3)*(Podaci!E17:E919="CoF")*(Podaci!D17:F919="Y")*Podaci!H17:H919),"")</f>
        <v/>
      </c>
      <c r="G17" s="18">
        <f>IFERROR((SUMIFS(Podaci!I15:I919,Podaci!A15:A919,A17,Podaci!D15:D919,$H$3)/SUMIFS(Podaci!H15:H919,Podaci!A15:A919,A17,Podaci!D15:D919,$H$3)),"")</f>
        <v>0</v>
      </c>
      <c r="H17" s="12"/>
      <c r="I17" s="18">
        <f>'Ciljana razina usluge'!$B$5</f>
        <v>0.99</v>
      </c>
      <c r="J17" s="18">
        <f>'Ciljana razina usluge'!$B$6</f>
        <v>0.01</v>
      </c>
      <c r="K17" s="12">
        <f>'Ciljana razina usluge'!$B$7</f>
        <v>580</v>
      </c>
      <c r="L17" s="12">
        <f>'Ciljana razina usluge'!$B$8</f>
        <v>550</v>
      </c>
      <c r="M17" s="12">
        <f>'Ciljana razina usluge'!$B$9</f>
        <v>550</v>
      </c>
      <c r="N17" s="18">
        <f>'Ciljana razina usluge'!$B$10</f>
        <v>5.0000000000000001E-3</v>
      </c>
      <c r="P17" s="12">
        <f t="shared" si="2"/>
        <v>3</v>
      </c>
    </row>
    <row r="18" spans="1:16" x14ac:dyDescent="0.25">
      <c r="A18" s="17">
        <f t="shared" si="3"/>
        <v>45726</v>
      </c>
      <c r="B18" s="18">
        <f t="shared" si="1"/>
        <v>1</v>
      </c>
      <c r="C18" s="18">
        <f t="shared" si="0"/>
        <v>0</v>
      </c>
      <c r="D18" s="19" t="str" cm="1">
        <f t="array" ref="D18">IFERROR(SUMPRODUCT((Podaci!A18:A920=$A18)*(Podaci!D18:D920=$H$3)*(Podaci!E18:E920="PISP")*(Podaci!F18:F920="Y")*(Podaci!G18:G920))/SUMPRODUCT((Podaci!A18:A920=$A18)*(Podaci!D18:D920=$H$3)*(Podaci!E18:E920="PISP")*(Podaci!F18:F920="Y")*(Podaci!H18:H920)),"")</f>
        <v/>
      </c>
      <c r="E18" s="19" cm="1">
        <f t="array" ref="E18">IFERROR(SUMPRODUCT((Podaci!A18:A920=$A18)*(Podaci!D18:D920=$H$3)*(Podaci!E18:E920="AISP")*(Podaci!D18:F920="Y")*Podaci!G18:G920)/SUMPRODUCT((Podaci!A18:A920=$A18)*(Podaci!D18:D920=$H$3)*(Podaci!E18:E920="AISP")*(Podaci!D18:F920="Y")*Podaci!H18:H920),"")</f>
        <v>7.1569509287148669</v>
      </c>
      <c r="F18" s="19" t="str" cm="1">
        <f t="array" ref="F18">IFERROR(SUMPRODUCT((Podaci!A18:A920=$A18)*(Podaci!D18:D920=$H$3)*(Podaci!E18:E920="CoF")*(Podaci!D18:F920="Y")*Podaci!G18:G920)/SUMPRODUCT((Podaci!A18:A920=$A18)*(Podaci!D18:D920=$H$3)*(Podaci!E18:E920="CoF")*(Podaci!D18:F920="Y")*Podaci!H18:H920),"")</f>
        <v/>
      </c>
      <c r="G18" s="18">
        <f>IFERROR((SUMIFS(Podaci!I16:I920,Podaci!A16:A920,A18,Podaci!D16:D920,$H$3)/SUMIFS(Podaci!H16:H920,Podaci!A16:A920,A18,Podaci!D16:D920,$H$3)),"")</f>
        <v>0</v>
      </c>
      <c r="H18" s="12"/>
      <c r="I18" s="18">
        <f>'Ciljana razina usluge'!$B$5</f>
        <v>0.99</v>
      </c>
      <c r="J18" s="18">
        <f>'Ciljana razina usluge'!$B$6</f>
        <v>0.01</v>
      </c>
      <c r="K18" s="12">
        <f>'Ciljana razina usluge'!$B$7</f>
        <v>580</v>
      </c>
      <c r="L18" s="12">
        <f>'Ciljana razina usluge'!$B$8</f>
        <v>550</v>
      </c>
      <c r="M18" s="12">
        <f>'Ciljana razina usluge'!$B$9</f>
        <v>550</v>
      </c>
      <c r="N18" s="18">
        <f>'Ciljana razina usluge'!$B$10</f>
        <v>5.0000000000000001E-3</v>
      </c>
      <c r="P18" s="12">
        <f t="shared" si="2"/>
        <v>3</v>
      </c>
    </row>
    <row r="19" spans="1:16" x14ac:dyDescent="0.25">
      <c r="A19" s="17">
        <f t="shared" si="3"/>
        <v>45727</v>
      </c>
      <c r="B19" s="18">
        <f t="shared" si="1"/>
        <v>1</v>
      </c>
      <c r="C19" s="18">
        <f t="shared" si="0"/>
        <v>0</v>
      </c>
      <c r="D19" s="19" t="str" cm="1">
        <f t="array" ref="D19">IFERROR(SUMPRODUCT((Podaci!A19:A921=$A19)*(Podaci!D19:D921=$H$3)*(Podaci!E19:E921="PISP")*(Podaci!F19:F921="Y")*(Podaci!G19:G921))/SUMPRODUCT((Podaci!A19:A921=$A19)*(Podaci!D19:D921=$H$3)*(Podaci!E19:E921="PISP")*(Podaci!F19:F921="Y")*(Podaci!H19:H921)),"")</f>
        <v/>
      </c>
      <c r="E19" s="19" cm="1">
        <f t="array" ref="E19">IFERROR(SUMPRODUCT((Podaci!A19:A921=$A19)*(Podaci!D19:D921=$H$3)*(Podaci!E19:E921="AISP")*(Podaci!D19:F921="Y")*Podaci!G19:G921)/SUMPRODUCT((Podaci!A19:A921=$A19)*(Podaci!D19:D921=$H$3)*(Podaci!E19:E921="AISP")*(Podaci!D19:F921="Y")*Podaci!H19:H921),"")</f>
        <v>2.3055351455293618</v>
      </c>
      <c r="F19" s="19" t="str" cm="1">
        <f t="array" ref="F19">IFERROR(SUMPRODUCT((Podaci!A19:A921=$A19)*(Podaci!D19:D921=$H$3)*(Podaci!E19:E921="CoF")*(Podaci!D19:F921="Y")*Podaci!G19:G921)/SUMPRODUCT((Podaci!A19:A921=$A19)*(Podaci!D19:D921=$H$3)*(Podaci!E19:E921="CoF")*(Podaci!D19:F921="Y")*Podaci!H19:H921),"")</f>
        <v/>
      </c>
      <c r="G19" s="18">
        <f>IFERROR((SUMIFS(Podaci!I17:I921,Podaci!A17:A921,A19,Podaci!D17:D921,$H$3)/SUMIFS(Podaci!H17:H921,Podaci!A17:A921,A19,Podaci!D17:D921,$H$3)),"")</f>
        <v>0</v>
      </c>
      <c r="H19" s="12"/>
      <c r="I19" s="18">
        <f>'Ciljana razina usluge'!$B$5</f>
        <v>0.99</v>
      </c>
      <c r="J19" s="18">
        <f>'Ciljana razina usluge'!$B$6</f>
        <v>0.01</v>
      </c>
      <c r="K19" s="12">
        <f>'Ciljana razina usluge'!$B$7</f>
        <v>580</v>
      </c>
      <c r="L19" s="12">
        <f>'Ciljana razina usluge'!$B$8</f>
        <v>550</v>
      </c>
      <c r="M19" s="12">
        <f>'Ciljana razina usluge'!$B$9</f>
        <v>550</v>
      </c>
      <c r="N19" s="18">
        <f>'Ciljana razina usluge'!$B$10</f>
        <v>5.0000000000000001E-3</v>
      </c>
      <c r="P19" s="12">
        <f t="shared" si="2"/>
        <v>3</v>
      </c>
    </row>
    <row r="20" spans="1:16" x14ac:dyDescent="0.25">
      <c r="A20" s="17">
        <f t="shared" si="3"/>
        <v>45728</v>
      </c>
      <c r="B20" s="18">
        <f t="shared" si="1"/>
        <v>1</v>
      </c>
      <c r="C20" s="18">
        <f t="shared" si="0"/>
        <v>0</v>
      </c>
      <c r="D20" s="19" t="str" cm="1">
        <f t="array" ref="D20">IFERROR(SUMPRODUCT((Podaci!A20:A922=$A20)*(Podaci!D20:D922=$H$3)*(Podaci!E20:E922="PISP")*(Podaci!F20:F922="Y")*(Podaci!G20:G922))/SUMPRODUCT((Podaci!A20:A922=$A20)*(Podaci!D20:D922=$H$3)*(Podaci!E20:E922="PISP")*(Podaci!F20:F922="Y")*(Podaci!H20:H922)),"")</f>
        <v/>
      </c>
      <c r="E20" s="19" cm="1">
        <f t="array" ref="E20">IFERROR(SUMPRODUCT((Podaci!A20:A922=$A20)*(Podaci!D20:D922=$H$3)*(Podaci!E20:E922="AISP")*(Podaci!D20:F922="Y")*Podaci!G20:G922)/SUMPRODUCT((Podaci!A20:A922=$A20)*(Podaci!D20:D922=$H$3)*(Podaci!E20:E922="AISP")*(Podaci!D20:F922="Y")*Podaci!H20:H922),"")</f>
        <v>11.09449002346217</v>
      </c>
      <c r="F20" s="19" t="str" cm="1">
        <f t="array" ref="F20">IFERROR(SUMPRODUCT((Podaci!A20:A922=$A20)*(Podaci!D20:D922=$H$3)*(Podaci!E20:E922="CoF")*(Podaci!D20:F922="Y")*Podaci!G20:G922)/SUMPRODUCT((Podaci!A20:A922=$A20)*(Podaci!D20:D922=$H$3)*(Podaci!E20:E922="CoF")*(Podaci!D20:F922="Y")*Podaci!H20:H922),"")</f>
        <v/>
      </c>
      <c r="G20" s="18">
        <f>IFERROR((SUMIFS(Podaci!I18:I922,Podaci!A18:A922,A20,Podaci!D18:D922,$H$3)/SUMIFS(Podaci!H18:H922,Podaci!A18:A922,A20,Podaci!D18:D922,$H$3)),"")</f>
        <v>0</v>
      </c>
      <c r="H20" s="12"/>
      <c r="I20" s="18">
        <f>'Ciljana razina usluge'!$B$5</f>
        <v>0.99</v>
      </c>
      <c r="J20" s="18">
        <f>'Ciljana razina usluge'!$B$6</f>
        <v>0.01</v>
      </c>
      <c r="K20" s="12">
        <f>'Ciljana razina usluge'!$B$7</f>
        <v>580</v>
      </c>
      <c r="L20" s="12">
        <f>'Ciljana razina usluge'!$B$8</f>
        <v>550</v>
      </c>
      <c r="M20" s="12">
        <f>'Ciljana razina usluge'!$B$9</f>
        <v>550</v>
      </c>
      <c r="N20" s="18">
        <f>'Ciljana razina usluge'!$B$10</f>
        <v>5.0000000000000001E-3</v>
      </c>
      <c r="P20" s="12">
        <f t="shared" si="2"/>
        <v>3</v>
      </c>
    </row>
    <row r="21" spans="1:16" x14ac:dyDescent="0.25">
      <c r="A21" s="17">
        <f t="shared" si="3"/>
        <v>45729</v>
      </c>
      <c r="B21" s="18">
        <f t="shared" si="1"/>
        <v>1</v>
      </c>
      <c r="C21" s="18">
        <f t="shared" si="0"/>
        <v>0</v>
      </c>
      <c r="D21" s="19" t="str" cm="1">
        <f t="array" ref="D21">IFERROR(SUMPRODUCT((Podaci!A21:A923=$A21)*(Podaci!D21:D923=$H$3)*(Podaci!E21:E923="PISP")*(Podaci!F21:F923="Y")*(Podaci!G21:G923))/SUMPRODUCT((Podaci!A21:A923=$A21)*(Podaci!D21:D923=$H$3)*(Podaci!E21:E923="PISP")*(Podaci!F21:F923="Y")*(Podaci!H21:H923)),"")</f>
        <v/>
      </c>
      <c r="E21" s="19" cm="1">
        <f t="array" ref="E21">IFERROR(SUMPRODUCT((Podaci!A21:A923=$A21)*(Podaci!D21:D923=$H$3)*(Podaci!E21:E923="AISP")*(Podaci!D21:F923="Y")*Podaci!G21:G923)/SUMPRODUCT((Podaci!A21:A923=$A21)*(Podaci!D21:D923=$H$3)*(Podaci!E21:E923="AISP")*(Podaci!D21:F923="Y")*Podaci!H21:H923),"")</f>
        <v>1.9163841544145195</v>
      </c>
      <c r="F21" s="19" t="str" cm="1">
        <f t="array" ref="F21">IFERROR(SUMPRODUCT((Podaci!A21:A923=$A21)*(Podaci!D21:D923=$H$3)*(Podaci!E21:E923="CoF")*(Podaci!D21:F923="Y")*Podaci!G21:G923)/SUMPRODUCT((Podaci!A21:A923=$A21)*(Podaci!D21:D923=$H$3)*(Podaci!E21:E923="CoF")*(Podaci!D21:F923="Y")*Podaci!H21:H923),"")</f>
        <v/>
      </c>
      <c r="G21" s="18">
        <f>IFERROR((SUMIFS(Podaci!I19:I923,Podaci!A19:A923,A21,Podaci!D19:D923,$H$3)/SUMIFS(Podaci!H19:H923,Podaci!A19:A923,A21,Podaci!D19:D923,$H$3)),"")</f>
        <v>0</v>
      </c>
      <c r="H21" s="12"/>
      <c r="I21" s="18">
        <f>'Ciljana razina usluge'!$B$5</f>
        <v>0.99</v>
      </c>
      <c r="J21" s="18">
        <f>'Ciljana razina usluge'!$B$6</f>
        <v>0.01</v>
      </c>
      <c r="K21" s="12">
        <f>'Ciljana razina usluge'!$B$7</f>
        <v>580</v>
      </c>
      <c r="L21" s="12">
        <f>'Ciljana razina usluge'!$B$8</f>
        <v>550</v>
      </c>
      <c r="M21" s="12">
        <f>'Ciljana razina usluge'!$B$9</f>
        <v>550</v>
      </c>
      <c r="N21" s="18">
        <f>'Ciljana razina usluge'!$B$10</f>
        <v>5.0000000000000001E-3</v>
      </c>
      <c r="P21" s="12">
        <f t="shared" si="2"/>
        <v>3</v>
      </c>
    </row>
    <row r="22" spans="1:16" x14ac:dyDescent="0.25">
      <c r="A22" s="17">
        <f t="shared" si="3"/>
        <v>45730</v>
      </c>
      <c r="B22" s="18">
        <f t="shared" si="1"/>
        <v>1</v>
      </c>
      <c r="C22" s="18">
        <f t="shared" si="0"/>
        <v>0</v>
      </c>
      <c r="D22" s="19" t="str" cm="1">
        <f t="array" ref="D22">IFERROR(SUMPRODUCT((Podaci!A22:A924=$A22)*(Podaci!D22:D924=$H$3)*(Podaci!E22:E924="PISP")*(Podaci!F22:F924="Y")*(Podaci!G22:G924))/SUMPRODUCT((Podaci!A22:A924=$A22)*(Podaci!D22:D924=$H$3)*(Podaci!E22:E924="PISP")*(Podaci!F22:F924="Y")*(Podaci!H22:H924)),"")</f>
        <v/>
      </c>
      <c r="E22" s="19" cm="1">
        <f t="array" ref="E22">IFERROR(SUMPRODUCT((Podaci!A22:A924=$A22)*(Podaci!D22:D924=$H$3)*(Podaci!E22:E924="AISP")*(Podaci!D22:F924="Y")*Podaci!G22:G924)/SUMPRODUCT((Podaci!A22:A924=$A22)*(Podaci!D22:D924=$H$3)*(Podaci!E22:E924="AISP")*(Podaci!D22:F924="Y")*Podaci!H22:H924),"")</f>
        <v>2.126459793620485</v>
      </c>
      <c r="F22" s="19" t="str" cm="1">
        <f t="array" ref="F22">IFERROR(SUMPRODUCT((Podaci!A22:A924=$A22)*(Podaci!D22:D924=$H$3)*(Podaci!E22:E924="CoF")*(Podaci!D22:F924="Y")*Podaci!G22:G924)/SUMPRODUCT((Podaci!A22:A924=$A22)*(Podaci!D22:D924=$H$3)*(Podaci!E22:E924="CoF")*(Podaci!D22:F924="Y")*Podaci!H22:H924),"")</f>
        <v/>
      </c>
      <c r="G22" s="18">
        <f>IFERROR((SUMIFS(Podaci!I20:I924,Podaci!A20:A924,A22,Podaci!D20:D924,$H$3)/SUMIFS(Podaci!H20:H924,Podaci!A20:A924,A22,Podaci!D20:D924,$H$3)),"")</f>
        <v>0</v>
      </c>
      <c r="H22" s="12"/>
      <c r="I22" s="18">
        <f>'Ciljana razina usluge'!$B$5</f>
        <v>0.99</v>
      </c>
      <c r="J22" s="18">
        <f>'Ciljana razina usluge'!$B$6</f>
        <v>0.01</v>
      </c>
      <c r="K22" s="12">
        <f>'Ciljana razina usluge'!$B$7</f>
        <v>580</v>
      </c>
      <c r="L22" s="12">
        <f>'Ciljana razina usluge'!$B$8</f>
        <v>550</v>
      </c>
      <c r="M22" s="12">
        <f>'Ciljana razina usluge'!$B$9</f>
        <v>550</v>
      </c>
      <c r="N22" s="18">
        <f>'Ciljana razina usluge'!$B$10</f>
        <v>5.0000000000000001E-3</v>
      </c>
      <c r="P22" s="12">
        <f t="shared" si="2"/>
        <v>3</v>
      </c>
    </row>
    <row r="23" spans="1:16" x14ac:dyDescent="0.25">
      <c r="A23" s="17">
        <f t="shared" si="3"/>
        <v>45731</v>
      </c>
      <c r="B23" s="18">
        <f t="shared" si="1"/>
        <v>1</v>
      </c>
      <c r="C23" s="18">
        <f t="shared" si="0"/>
        <v>0</v>
      </c>
      <c r="D23" s="19" t="str" cm="1">
        <f t="array" ref="D23">IFERROR(SUMPRODUCT((Podaci!A23:A925=$A23)*(Podaci!D23:D925=$H$3)*(Podaci!E23:E925="PISP")*(Podaci!F23:F925="Y")*(Podaci!G23:G925))/SUMPRODUCT((Podaci!A23:A925=$A23)*(Podaci!D23:D925=$H$3)*(Podaci!E23:E925="PISP")*(Podaci!F23:F925="Y")*(Podaci!H23:H925)),"")</f>
        <v/>
      </c>
      <c r="E23" s="19" cm="1">
        <f t="array" ref="E23">IFERROR(SUMPRODUCT((Podaci!A23:A925=$A23)*(Podaci!D23:D925=$H$3)*(Podaci!E23:E925="AISP")*(Podaci!D23:F925="Y")*Podaci!G23:G925)/SUMPRODUCT((Podaci!A23:A925=$A23)*(Podaci!D23:D925=$H$3)*(Podaci!E23:E925="AISP")*(Podaci!D23:F925="Y")*Podaci!H23:H925),"")</f>
        <v>1.9794753596629215</v>
      </c>
      <c r="F23" s="19" t="str" cm="1">
        <f t="array" ref="F23">IFERROR(SUMPRODUCT((Podaci!A23:A925=$A23)*(Podaci!D23:D925=$H$3)*(Podaci!E23:E925="CoF")*(Podaci!D23:F925="Y")*Podaci!G23:G925)/SUMPRODUCT((Podaci!A23:A925=$A23)*(Podaci!D23:D925=$H$3)*(Podaci!E23:E925="CoF")*(Podaci!D23:F925="Y")*Podaci!H23:H925),"")</f>
        <v/>
      </c>
      <c r="G23" s="18">
        <f>IFERROR((SUMIFS(Podaci!I21:I925,Podaci!A21:A925,A23,Podaci!D21:D925,$H$3)/SUMIFS(Podaci!H21:H925,Podaci!A21:A925,A23,Podaci!D21:D925,$H$3)),"")</f>
        <v>0</v>
      </c>
      <c r="H23" s="12"/>
      <c r="I23" s="18">
        <f>'Ciljana razina usluge'!$B$5</f>
        <v>0.99</v>
      </c>
      <c r="J23" s="18">
        <f>'Ciljana razina usluge'!$B$6</f>
        <v>0.01</v>
      </c>
      <c r="K23" s="12">
        <f>'Ciljana razina usluge'!$B$7</f>
        <v>580</v>
      </c>
      <c r="L23" s="12">
        <f>'Ciljana razina usluge'!$B$8</f>
        <v>550</v>
      </c>
      <c r="M23" s="12">
        <f>'Ciljana razina usluge'!$B$9</f>
        <v>550</v>
      </c>
      <c r="N23" s="18">
        <f>'Ciljana razina usluge'!$B$10</f>
        <v>5.0000000000000001E-3</v>
      </c>
      <c r="P23" s="12">
        <f t="shared" si="2"/>
        <v>3</v>
      </c>
    </row>
    <row r="24" spans="1:16" x14ac:dyDescent="0.25">
      <c r="A24" s="17">
        <f t="shared" si="3"/>
        <v>45732</v>
      </c>
      <c r="B24" s="18">
        <f t="shared" si="1"/>
        <v>1</v>
      </c>
      <c r="C24" s="18">
        <f t="shared" si="0"/>
        <v>0</v>
      </c>
      <c r="D24" s="19" t="str" cm="1">
        <f t="array" ref="D24">IFERROR(SUMPRODUCT((Podaci!A24:A926=$A24)*(Podaci!D24:D926=$H$3)*(Podaci!E24:E926="PISP")*(Podaci!F24:F926="Y")*(Podaci!G24:G926))/SUMPRODUCT((Podaci!A24:A926=$A24)*(Podaci!D24:D926=$H$3)*(Podaci!E24:E926="PISP")*(Podaci!F24:F926="Y")*(Podaci!H24:H926)),"")</f>
        <v/>
      </c>
      <c r="E24" s="19" cm="1">
        <f t="array" ref="E24">IFERROR(SUMPRODUCT((Podaci!A24:A926=$A24)*(Podaci!D24:D926=$H$3)*(Podaci!E24:E926="AISP")*(Podaci!D24:F926="Y")*Podaci!G24:G926)/SUMPRODUCT((Podaci!A24:A926=$A24)*(Podaci!D24:D926=$H$3)*(Podaci!E24:E926="AISP")*(Podaci!D24:F926="Y")*Podaci!H24:H926),"")</f>
        <v>2.2832237479102822</v>
      </c>
      <c r="F24" s="19" t="str" cm="1">
        <f t="array" ref="F24">IFERROR(SUMPRODUCT((Podaci!A24:A926=$A24)*(Podaci!D24:D926=$H$3)*(Podaci!E24:E926="CoF")*(Podaci!D24:F926="Y")*Podaci!G24:G926)/SUMPRODUCT((Podaci!A24:A926=$A24)*(Podaci!D24:D926=$H$3)*(Podaci!E24:E926="CoF")*(Podaci!D24:F926="Y")*Podaci!H24:H926),"")</f>
        <v/>
      </c>
      <c r="G24" s="18">
        <f>IFERROR((SUMIFS(Podaci!I22:I926,Podaci!A22:A926,A24,Podaci!D22:D926,$H$3)/SUMIFS(Podaci!H22:H926,Podaci!A22:A926,A24,Podaci!D22:D926,$H$3)),"")</f>
        <v>0</v>
      </c>
      <c r="H24" s="12"/>
      <c r="I24" s="18">
        <f>'Ciljana razina usluge'!$B$5</f>
        <v>0.99</v>
      </c>
      <c r="J24" s="18">
        <f>'Ciljana razina usluge'!$B$6</f>
        <v>0.01</v>
      </c>
      <c r="K24" s="12">
        <f>'Ciljana razina usluge'!$B$7</f>
        <v>580</v>
      </c>
      <c r="L24" s="12">
        <f>'Ciljana razina usluge'!$B$8</f>
        <v>550</v>
      </c>
      <c r="M24" s="12">
        <f>'Ciljana razina usluge'!$B$9</f>
        <v>550</v>
      </c>
      <c r="N24" s="18">
        <f>'Ciljana razina usluge'!$B$10</f>
        <v>5.0000000000000001E-3</v>
      </c>
      <c r="P24" s="12">
        <f t="shared" si="2"/>
        <v>3</v>
      </c>
    </row>
    <row r="25" spans="1:16" x14ac:dyDescent="0.25">
      <c r="A25" s="17">
        <f t="shared" si="3"/>
        <v>45733</v>
      </c>
      <c r="B25" s="18">
        <f t="shared" si="1"/>
        <v>1</v>
      </c>
      <c r="C25" s="18">
        <f t="shared" si="0"/>
        <v>0</v>
      </c>
      <c r="D25" s="19" t="str" cm="1">
        <f t="array" ref="D25">IFERROR(SUMPRODUCT((Podaci!A25:A927=$A25)*(Podaci!D25:D927=$H$3)*(Podaci!E25:E927="PISP")*(Podaci!F25:F927="Y")*(Podaci!G25:G927))/SUMPRODUCT((Podaci!A25:A927=$A25)*(Podaci!D25:D927=$H$3)*(Podaci!E25:E927="PISP")*(Podaci!F25:F927="Y")*(Podaci!H25:H927)),"")</f>
        <v/>
      </c>
      <c r="E25" s="19" cm="1">
        <f t="array" ref="E25">IFERROR(SUMPRODUCT((Podaci!A25:A927=$A25)*(Podaci!D25:D927=$H$3)*(Podaci!E25:E927="AISP")*(Podaci!D25:F927="Y")*Podaci!G25:G927)/SUMPRODUCT((Podaci!A25:A927=$A25)*(Podaci!D25:D927=$H$3)*(Podaci!E25:E927="AISP")*(Podaci!D25:F927="Y")*Podaci!H25:H927),"")</f>
        <v>2.1604882442975888</v>
      </c>
      <c r="F25" s="19" t="str" cm="1">
        <f t="array" ref="F25">IFERROR(SUMPRODUCT((Podaci!A25:A927=$A25)*(Podaci!D25:D927=$H$3)*(Podaci!E25:E927="CoF")*(Podaci!D25:F927="Y")*Podaci!G25:G927)/SUMPRODUCT((Podaci!A25:A927=$A25)*(Podaci!D25:D927=$H$3)*(Podaci!E25:E927="CoF")*(Podaci!D25:F927="Y")*Podaci!H25:H927),"")</f>
        <v/>
      </c>
      <c r="G25" s="18">
        <f>IFERROR((SUMIFS(Podaci!I23:I927,Podaci!A23:A927,A25,Podaci!D23:D927,$H$3)/SUMIFS(Podaci!H23:H927,Podaci!A23:A927,A25,Podaci!D23:D927,$H$3)),"")</f>
        <v>0</v>
      </c>
      <c r="H25" s="12"/>
      <c r="I25" s="18">
        <f>'Ciljana razina usluge'!$B$5</f>
        <v>0.99</v>
      </c>
      <c r="J25" s="18">
        <f>'Ciljana razina usluge'!$B$6</f>
        <v>0.01</v>
      </c>
      <c r="K25" s="12">
        <f>'Ciljana razina usluge'!$B$7</f>
        <v>580</v>
      </c>
      <c r="L25" s="12">
        <f>'Ciljana razina usluge'!$B$8</f>
        <v>550</v>
      </c>
      <c r="M25" s="12">
        <f>'Ciljana razina usluge'!$B$9</f>
        <v>550</v>
      </c>
      <c r="N25" s="18">
        <f>'Ciljana razina usluge'!$B$10</f>
        <v>5.0000000000000001E-3</v>
      </c>
      <c r="P25" s="12">
        <f t="shared" si="2"/>
        <v>3</v>
      </c>
    </row>
    <row r="26" spans="1:16" x14ac:dyDescent="0.25">
      <c r="A26" s="17">
        <f t="shared" si="3"/>
        <v>45734</v>
      </c>
      <c r="B26" s="18">
        <f t="shared" si="1"/>
        <v>1</v>
      </c>
      <c r="C26" s="18">
        <f t="shared" si="0"/>
        <v>0</v>
      </c>
      <c r="D26" s="19" t="str" cm="1">
        <f t="array" ref="D26">IFERROR(SUMPRODUCT((Podaci!A26:A928=$A26)*(Podaci!D26:D928=$H$3)*(Podaci!E26:E928="PISP")*(Podaci!F26:F928="Y")*(Podaci!G26:G928))/SUMPRODUCT((Podaci!A26:A928=$A26)*(Podaci!D26:D928=$H$3)*(Podaci!E26:E928="PISP")*(Podaci!F26:F928="Y")*(Podaci!H26:H928)),"")</f>
        <v/>
      </c>
      <c r="E26" s="19" cm="1">
        <f t="array" ref="E26">IFERROR(SUMPRODUCT((Podaci!A26:A928=$A26)*(Podaci!D26:D928=$H$3)*(Podaci!E26:E928="AISP")*(Podaci!D26:F928="Y")*Podaci!G26:G928)/SUMPRODUCT((Podaci!A26:A928=$A26)*(Podaci!D26:D928=$H$3)*(Podaci!E26:E928="AISP")*(Podaci!D26:F928="Y")*Podaci!H26:H928),"")</f>
        <v>1.8652665955573906</v>
      </c>
      <c r="F26" s="19" t="str" cm="1">
        <f t="array" ref="F26">IFERROR(SUMPRODUCT((Podaci!A26:A928=$A26)*(Podaci!D26:D928=$H$3)*(Podaci!E26:E928="CoF")*(Podaci!D26:F928="Y")*Podaci!G26:G928)/SUMPRODUCT((Podaci!A26:A928=$A26)*(Podaci!D26:D928=$H$3)*(Podaci!E26:E928="CoF")*(Podaci!D26:F928="Y")*Podaci!H26:H928),"")</f>
        <v/>
      </c>
      <c r="G26" s="18">
        <f>IFERROR((SUMIFS(Podaci!I24:I928,Podaci!A24:A928,A26,Podaci!D24:D928,$H$3)/SUMIFS(Podaci!H24:H928,Podaci!A24:A928,A26,Podaci!D24:D928,$H$3)),"")</f>
        <v>0</v>
      </c>
      <c r="H26" s="12"/>
      <c r="I26" s="18">
        <f>'Ciljana razina usluge'!$B$5</f>
        <v>0.99</v>
      </c>
      <c r="J26" s="18">
        <f>'Ciljana razina usluge'!$B$6</f>
        <v>0.01</v>
      </c>
      <c r="K26" s="12">
        <f>'Ciljana razina usluge'!$B$7</f>
        <v>580</v>
      </c>
      <c r="L26" s="12">
        <f>'Ciljana razina usluge'!$B$8</f>
        <v>550</v>
      </c>
      <c r="M26" s="12">
        <f>'Ciljana razina usluge'!$B$9</f>
        <v>550</v>
      </c>
      <c r="N26" s="18">
        <f>'Ciljana razina usluge'!$B$10</f>
        <v>5.0000000000000001E-3</v>
      </c>
      <c r="P26" s="12">
        <f t="shared" si="2"/>
        <v>3</v>
      </c>
    </row>
    <row r="27" spans="1:16" x14ac:dyDescent="0.25">
      <c r="A27" s="17">
        <f t="shared" si="3"/>
        <v>45735</v>
      </c>
      <c r="B27" s="18">
        <f t="shared" si="1"/>
        <v>1</v>
      </c>
      <c r="C27" s="18">
        <f t="shared" si="0"/>
        <v>0</v>
      </c>
      <c r="D27" s="19" t="str" cm="1">
        <f t="array" ref="D27">IFERROR(SUMPRODUCT((Podaci!A27:A929=$A27)*(Podaci!D27:D929=$H$3)*(Podaci!E27:E929="PISP")*(Podaci!F27:F929="Y")*(Podaci!G27:G929))/SUMPRODUCT((Podaci!A27:A929=$A27)*(Podaci!D27:D929=$H$3)*(Podaci!E27:E929="PISP")*(Podaci!F27:F929="Y")*(Podaci!H27:H929)),"")</f>
        <v/>
      </c>
      <c r="E27" s="19" cm="1">
        <f t="array" ref="E27">IFERROR(SUMPRODUCT((Podaci!A27:A929=$A27)*(Podaci!D27:D929=$H$3)*(Podaci!E27:E929="AISP")*(Podaci!D27:F929="Y")*Podaci!G27:G929)/SUMPRODUCT((Podaci!A27:A929=$A27)*(Podaci!D27:D929=$H$3)*(Podaci!E27:E929="AISP")*(Podaci!D27:F929="Y")*Podaci!H27:H929),"")</f>
        <v>1.6781140213649246</v>
      </c>
      <c r="F27" s="19" t="str" cm="1">
        <f t="array" ref="F27">IFERROR(SUMPRODUCT((Podaci!A27:A929=$A27)*(Podaci!D27:D929=$H$3)*(Podaci!E27:E929="CoF")*(Podaci!D27:F929="Y")*Podaci!G27:G929)/SUMPRODUCT((Podaci!A27:A929=$A27)*(Podaci!D27:D929=$H$3)*(Podaci!E27:E929="CoF")*(Podaci!D27:F929="Y")*Podaci!H27:H929),"")</f>
        <v/>
      </c>
      <c r="G27" s="18">
        <f>IFERROR((SUMIFS(Podaci!I25:I929,Podaci!A25:A929,A27,Podaci!D25:D929,$H$3)/SUMIFS(Podaci!H25:H929,Podaci!A25:A929,A27,Podaci!D25:D929,$H$3)),"")</f>
        <v>0</v>
      </c>
      <c r="H27" s="12"/>
      <c r="I27" s="18">
        <f>'Ciljana razina usluge'!$B$5</f>
        <v>0.99</v>
      </c>
      <c r="J27" s="18">
        <f>'Ciljana razina usluge'!$B$6</f>
        <v>0.01</v>
      </c>
      <c r="K27" s="12">
        <f>'Ciljana razina usluge'!$B$7</f>
        <v>580</v>
      </c>
      <c r="L27" s="12">
        <f>'Ciljana razina usluge'!$B$8</f>
        <v>550</v>
      </c>
      <c r="M27" s="12">
        <f>'Ciljana razina usluge'!$B$9</f>
        <v>550</v>
      </c>
      <c r="N27" s="18">
        <f>'Ciljana razina usluge'!$B$10</f>
        <v>5.0000000000000001E-3</v>
      </c>
      <c r="P27" s="12">
        <f t="shared" si="2"/>
        <v>3</v>
      </c>
    </row>
    <row r="28" spans="1:16" x14ac:dyDescent="0.25">
      <c r="A28" s="17">
        <f t="shared" si="3"/>
        <v>45736</v>
      </c>
      <c r="B28" s="18">
        <f t="shared" si="1"/>
        <v>1</v>
      </c>
      <c r="C28" s="18">
        <f t="shared" si="0"/>
        <v>0</v>
      </c>
      <c r="D28" s="19" t="str" cm="1">
        <f t="array" ref="D28">IFERROR(SUMPRODUCT((Podaci!A28:A930=$A28)*(Podaci!D28:D930=$H$3)*(Podaci!E28:E930="PISP")*(Podaci!F28:F930="Y")*(Podaci!G28:G930))/SUMPRODUCT((Podaci!A28:A930=$A28)*(Podaci!D28:D930=$H$3)*(Podaci!E28:E930="PISP")*(Podaci!F28:F930="Y")*(Podaci!H28:H930)),"")</f>
        <v/>
      </c>
      <c r="E28" s="19" cm="1">
        <f t="array" ref="E28">IFERROR(SUMPRODUCT((Podaci!A28:A930=$A28)*(Podaci!D28:D930=$H$3)*(Podaci!E28:E930="AISP")*(Podaci!D28:F930="Y")*Podaci!G28:G930)/SUMPRODUCT((Podaci!A28:A930=$A28)*(Podaci!D28:D930=$H$3)*(Podaci!E28:E930="AISP")*(Podaci!D28:F930="Y")*Podaci!H28:H930),"")</f>
        <v>2.0779396832268606</v>
      </c>
      <c r="F28" s="19" t="str" cm="1">
        <f t="array" ref="F28">IFERROR(SUMPRODUCT((Podaci!A28:A930=$A28)*(Podaci!D28:D930=$H$3)*(Podaci!E28:E930="CoF")*(Podaci!D28:F930="Y")*Podaci!G28:G930)/SUMPRODUCT((Podaci!A28:A930=$A28)*(Podaci!D28:D930=$H$3)*(Podaci!E28:E930="CoF")*(Podaci!D28:F930="Y")*Podaci!H28:H930),"")</f>
        <v/>
      </c>
      <c r="G28" s="18">
        <f>IFERROR((SUMIFS(Podaci!I26:I930,Podaci!A26:A930,A28,Podaci!D26:D930,$H$3)/SUMIFS(Podaci!H26:H930,Podaci!A26:A930,A28,Podaci!D26:D930,$H$3)),"")</f>
        <v>0</v>
      </c>
      <c r="H28" s="12"/>
      <c r="I28" s="18">
        <f>'Ciljana razina usluge'!$B$5</f>
        <v>0.99</v>
      </c>
      <c r="J28" s="18">
        <f>'Ciljana razina usluge'!$B$6</f>
        <v>0.01</v>
      </c>
      <c r="K28" s="12">
        <f>'Ciljana razina usluge'!$B$7</f>
        <v>580</v>
      </c>
      <c r="L28" s="12">
        <f>'Ciljana razina usluge'!$B$8</f>
        <v>550</v>
      </c>
      <c r="M28" s="12">
        <f>'Ciljana razina usluge'!$B$9</f>
        <v>550</v>
      </c>
      <c r="N28" s="18">
        <f>'Ciljana razina usluge'!$B$10</f>
        <v>5.0000000000000001E-3</v>
      </c>
      <c r="P28" s="12">
        <f t="shared" si="2"/>
        <v>3</v>
      </c>
    </row>
    <row r="29" spans="1:16" x14ac:dyDescent="0.25">
      <c r="A29" s="17">
        <f t="shared" si="3"/>
        <v>45737</v>
      </c>
      <c r="B29" s="18">
        <f t="shared" si="1"/>
        <v>1</v>
      </c>
      <c r="C29" s="18">
        <f t="shared" si="0"/>
        <v>0</v>
      </c>
      <c r="D29" s="19" t="str" cm="1">
        <f t="array" ref="D29">IFERROR(SUMPRODUCT((Podaci!A29:A931=$A29)*(Podaci!D29:D931=$H$3)*(Podaci!E29:E931="PISP")*(Podaci!F29:F931="Y")*(Podaci!G29:G931))/SUMPRODUCT((Podaci!A29:A931=$A29)*(Podaci!D29:D931=$H$3)*(Podaci!E29:E931="PISP")*(Podaci!F29:F931="Y")*(Podaci!H29:H931)),"")</f>
        <v/>
      </c>
      <c r="E29" s="19" cm="1">
        <f t="array" ref="E29">IFERROR(SUMPRODUCT((Podaci!A29:A931=$A29)*(Podaci!D29:D931=$H$3)*(Podaci!E29:E931="AISP")*(Podaci!D29:F931="Y")*Podaci!G29:G931)/SUMPRODUCT((Podaci!A29:A931=$A29)*(Podaci!D29:D931=$H$3)*(Podaci!E29:E931="AISP")*(Podaci!D29:F931="Y")*Podaci!H29:H931),"")</f>
        <v>2.0481559700784109</v>
      </c>
      <c r="F29" s="19" t="str" cm="1">
        <f t="array" ref="F29">IFERROR(SUMPRODUCT((Podaci!A29:A931=$A29)*(Podaci!D29:D931=$H$3)*(Podaci!E29:E931="CoF")*(Podaci!D29:F931="Y")*Podaci!G29:G931)/SUMPRODUCT((Podaci!A29:A931=$A29)*(Podaci!D29:D931=$H$3)*(Podaci!E29:E931="CoF")*(Podaci!D29:F931="Y")*Podaci!H29:H931),"")</f>
        <v/>
      </c>
      <c r="G29" s="18">
        <f>IFERROR((SUMIFS(Podaci!I27:I931,Podaci!A27:A931,A29,Podaci!D27:D931,$H$3)/SUMIFS(Podaci!H27:H931,Podaci!A27:A931,A29,Podaci!D27:D931,$H$3)),"")</f>
        <v>0</v>
      </c>
      <c r="H29" s="12"/>
      <c r="I29" s="18">
        <f>'Ciljana razina usluge'!$B$5</f>
        <v>0.99</v>
      </c>
      <c r="J29" s="18">
        <f>'Ciljana razina usluge'!$B$6</f>
        <v>0.01</v>
      </c>
      <c r="K29" s="12">
        <f>'Ciljana razina usluge'!$B$7</f>
        <v>580</v>
      </c>
      <c r="L29" s="12">
        <f>'Ciljana razina usluge'!$B$8</f>
        <v>550</v>
      </c>
      <c r="M29" s="12">
        <f>'Ciljana razina usluge'!$B$9</f>
        <v>550</v>
      </c>
      <c r="N29" s="18">
        <f>'Ciljana razina usluge'!$B$10</f>
        <v>5.0000000000000001E-3</v>
      </c>
      <c r="P29" s="12">
        <f t="shared" si="2"/>
        <v>3</v>
      </c>
    </row>
    <row r="30" spans="1:16" x14ac:dyDescent="0.25">
      <c r="A30" s="17">
        <f t="shared" si="3"/>
        <v>45738</v>
      </c>
      <c r="B30" s="18">
        <f t="shared" si="1"/>
        <v>1</v>
      </c>
      <c r="C30" s="18">
        <f t="shared" si="0"/>
        <v>0</v>
      </c>
      <c r="D30" s="19" t="str" cm="1">
        <f t="array" ref="D30">IFERROR(SUMPRODUCT((Podaci!A30:A932=$A30)*(Podaci!D30:D932=$H$3)*(Podaci!E30:E932="PISP")*(Podaci!F30:F932="Y")*(Podaci!G30:G932))/SUMPRODUCT((Podaci!A30:A932=$A30)*(Podaci!D30:D932=$H$3)*(Podaci!E30:E932="PISP")*(Podaci!F30:F932="Y")*(Podaci!H30:H932)),"")</f>
        <v/>
      </c>
      <c r="E30" s="19" cm="1">
        <f t="array" ref="E30">IFERROR(SUMPRODUCT((Podaci!A30:A932=$A30)*(Podaci!D30:D932=$H$3)*(Podaci!E30:E932="AISP")*(Podaci!D30:F932="Y")*Podaci!G30:G932)/SUMPRODUCT((Podaci!A30:A932=$A30)*(Podaci!D30:D932=$H$3)*(Podaci!E30:E932="AISP")*(Podaci!D30:F932="Y")*Podaci!H30:H932),"")</f>
        <v>1.4652807815915259</v>
      </c>
      <c r="F30" s="19" t="str" cm="1">
        <f t="array" ref="F30">IFERROR(SUMPRODUCT((Podaci!A30:A932=$A30)*(Podaci!D30:D932=$H$3)*(Podaci!E30:E932="CoF")*(Podaci!D30:F932="Y")*Podaci!G30:G932)/SUMPRODUCT((Podaci!A30:A932=$A30)*(Podaci!D30:D932=$H$3)*(Podaci!E30:E932="CoF")*(Podaci!D30:F932="Y")*Podaci!H30:H932),"")</f>
        <v/>
      </c>
      <c r="G30" s="18">
        <f>IFERROR((SUMIFS(Podaci!I28:I932,Podaci!A28:A932,A30,Podaci!D28:D932,$H$3)/SUMIFS(Podaci!H28:H932,Podaci!A28:A932,A30,Podaci!D28:D932,$H$3)),"")</f>
        <v>0</v>
      </c>
      <c r="H30" s="12"/>
      <c r="I30" s="18">
        <f>'Ciljana razina usluge'!$B$5</f>
        <v>0.99</v>
      </c>
      <c r="J30" s="18">
        <f>'Ciljana razina usluge'!$B$6</f>
        <v>0.01</v>
      </c>
      <c r="K30" s="12">
        <f>'Ciljana razina usluge'!$B$7</f>
        <v>580</v>
      </c>
      <c r="L30" s="12">
        <f>'Ciljana razina usluge'!$B$8</f>
        <v>550</v>
      </c>
      <c r="M30" s="12">
        <f>'Ciljana razina usluge'!$B$9</f>
        <v>550</v>
      </c>
      <c r="N30" s="18">
        <f>'Ciljana razina usluge'!$B$10</f>
        <v>5.0000000000000001E-3</v>
      </c>
      <c r="P30" s="12">
        <f t="shared" si="2"/>
        <v>3</v>
      </c>
    </row>
    <row r="31" spans="1:16" x14ac:dyDescent="0.25">
      <c r="A31" s="17">
        <f t="shared" si="3"/>
        <v>45739</v>
      </c>
      <c r="B31" s="18">
        <f t="shared" si="1"/>
        <v>1</v>
      </c>
      <c r="C31" s="18">
        <f t="shared" si="0"/>
        <v>0</v>
      </c>
      <c r="D31" s="19" t="str" cm="1">
        <f t="array" ref="D31">IFERROR(SUMPRODUCT((Podaci!A31:A933=$A31)*(Podaci!D31:D933=$H$3)*(Podaci!E31:E933="PISP")*(Podaci!F31:F933="Y")*(Podaci!G31:G933))/SUMPRODUCT((Podaci!A31:A933=$A31)*(Podaci!D31:D933=$H$3)*(Podaci!E31:E933="PISP")*(Podaci!F31:F933="Y")*(Podaci!H31:H933)),"")</f>
        <v/>
      </c>
      <c r="E31" s="19" cm="1">
        <f t="array" ref="E31">IFERROR(SUMPRODUCT((Podaci!A31:A933=$A31)*(Podaci!D31:D933=$H$3)*(Podaci!E31:E933="AISP")*(Podaci!D31:F933="Y")*Podaci!G31:G933)/SUMPRODUCT((Podaci!A31:A933=$A31)*(Podaci!D31:D933=$H$3)*(Podaci!E31:E933="AISP")*(Podaci!D31:F933="Y")*Podaci!H31:H933),"")</f>
        <v>2.3845297772435901</v>
      </c>
      <c r="F31" s="19" t="str" cm="1">
        <f t="array" ref="F31">IFERROR(SUMPRODUCT((Podaci!A31:A933=$A31)*(Podaci!D31:D933=$H$3)*(Podaci!E31:E933="CoF")*(Podaci!D31:F933="Y")*Podaci!G31:G933)/SUMPRODUCT((Podaci!A31:A933=$A31)*(Podaci!D31:D933=$H$3)*(Podaci!E31:E933="CoF")*(Podaci!D31:F933="Y")*Podaci!H31:H933),"")</f>
        <v/>
      </c>
      <c r="G31" s="18">
        <f>IFERROR((SUMIFS(Podaci!I29:I933,Podaci!A29:A933,A31,Podaci!D29:D933,$H$3)/SUMIFS(Podaci!H29:H933,Podaci!A29:A933,A31,Podaci!D29:D933,$H$3)),"")</f>
        <v>0</v>
      </c>
      <c r="H31" s="12"/>
      <c r="I31" s="18">
        <f>'Ciljana razina usluge'!$B$5</f>
        <v>0.99</v>
      </c>
      <c r="J31" s="18">
        <f>'Ciljana razina usluge'!$B$6</f>
        <v>0.01</v>
      </c>
      <c r="K31" s="12">
        <f>'Ciljana razina usluge'!$B$7</f>
        <v>580</v>
      </c>
      <c r="L31" s="12">
        <f>'Ciljana razina usluge'!$B$8</f>
        <v>550</v>
      </c>
      <c r="M31" s="12">
        <f>'Ciljana razina usluge'!$B$9</f>
        <v>550</v>
      </c>
      <c r="N31" s="18">
        <f>'Ciljana razina usluge'!$B$10</f>
        <v>5.0000000000000001E-3</v>
      </c>
      <c r="P31" s="12">
        <f t="shared" si="2"/>
        <v>3</v>
      </c>
    </row>
    <row r="32" spans="1:16" x14ac:dyDescent="0.25">
      <c r="A32" s="17">
        <f t="shared" si="3"/>
        <v>45740</v>
      </c>
      <c r="B32" s="18">
        <f t="shared" si="1"/>
        <v>1</v>
      </c>
      <c r="C32" s="18">
        <f t="shared" si="0"/>
        <v>0</v>
      </c>
      <c r="D32" s="19" t="str" cm="1">
        <f t="array" ref="D32">IFERROR(SUMPRODUCT((Podaci!A32:A934=$A32)*(Podaci!D32:D934=$H$3)*(Podaci!E32:E934="PISP")*(Podaci!F32:F934="Y")*(Podaci!G32:G934))/SUMPRODUCT((Podaci!A32:A934=$A32)*(Podaci!D32:D934=$H$3)*(Podaci!E32:E934="PISP")*(Podaci!F32:F934="Y")*(Podaci!H32:H934)),"")</f>
        <v/>
      </c>
      <c r="E32" s="19" cm="1">
        <f t="array" ref="E32">IFERROR(SUMPRODUCT((Podaci!A32:A934=$A32)*(Podaci!D32:D934=$H$3)*(Podaci!E32:E934="AISP")*(Podaci!D32:F934="Y")*Podaci!G32:G934)/SUMPRODUCT((Podaci!A32:A934=$A32)*(Podaci!D32:D934=$H$3)*(Podaci!E32:E934="AISP")*(Podaci!D32:F934="Y")*Podaci!H32:H934),"")</f>
        <v>3.1662382881074276</v>
      </c>
      <c r="F32" s="19" t="str" cm="1">
        <f t="array" ref="F32">IFERROR(SUMPRODUCT((Podaci!A32:A934=$A32)*(Podaci!D32:D934=$H$3)*(Podaci!E32:E934="CoF")*(Podaci!D32:F934="Y")*Podaci!G32:G934)/SUMPRODUCT((Podaci!A32:A934=$A32)*(Podaci!D32:D934=$H$3)*(Podaci!E32:E934="CoF")*(Podaci!D32:F934="Y")*Podaci!H32:H934),"")</f>
        <v/>
      </c>
      <c r="G32" s="18">
        <f>IFERROR((SUMIFS(Podaci!I30:I934,Podaci!A30:A934,A32,Podaci!D30:D934,$H$3)/SUMIFS(Podaci!H30:H934,Podaci!A30:A934,A32,Podaci!D30:D934,$H$3)),"")</f>
        <v>0</v>
      </c>
      <c r="H32" s="12"/>
      <c r="I32" s="18">
        <f>'Ciljana razina usluge'!$B$5</f>
        <v>0.99</v>
      </c>
      <c r="J32" s="18">
        <f>'Ciljana razina usluge'!$B$6</f>
        <v>0.01</v>
      </c>
      <c r="K32" s="12">
        <f>'Ciljana razina usluge'!$B$7</f>
        <v>580</v>
      </c>
      <c r="L32" s="12">
        <f>'Ciljana razina usluge'!$B$8</f>
        <v>550</v>
      </c>
      <c r="M32" s="12">
        <f>'Ciljana razina usluge'!$B$9</f>
        <v>550</v>
      </c>
      <c r="N32" s="18">
        <f>'Ciljana razina usluge'!$B$10</f>
        <v>5.0000000000000001E-3</v>
      </c>
      <c r="P32" s="12">
        <f t="shared" si="2"/>
        <v>3</v>
      </c>
    </row>
    <row r="33" spans="1:16" x14ac:dyDescent="0.25">
      <c r="A33" s="17">
        <f t="shared" si="3"/>
        <v>45741</v>
      </c>
      <c r="B33" s="18">
        <f t="shared" si="1"/>
        <v>1</v>
      </c>
      <c r="C33" s="18">
        <f t="shared" si="0"/>
        <v>0</v>
      </c>
      <c r="D33" s="19" t="str" cm="1">
        <f t="array" ref="D33">IFERROR(SUMPRODUCT((Podaci!A33:A935=$A33)*(Podaci!D33:D935=$H$3)*(Podaci!E33:E935="PISP")*(Podaci!F33:F935="Y")*(Podaci!G33:G935))/SUMPRODUCT((Podaci!A33:A935=$A33)*(Podaci!D33:D935=$H$3)*(Podaci!E33:E935="PISP")*(Podaci!F33:F935="Y")*(Podaci!H33:H935)),"")</f>
        <v/>
      </c>
      <c r="E33" s="19" cm="1">
        <f t="array" ref="E33">IFERROR(SUMPRODUCT((Podaci!A33:A935=$A33)*(Podaci!D33:D935=$H$3)*(Podaci!E33:E935="AISP")*(Podaci!D33:F935="Y")*Podaci!G33:G935)/SUMPRODUCT((Podaci!A33:A935=$A33)*(Podaci!D33:D935=$H$3)*(Podaci!E33:E935="AISP")*(Podaci!D33:F935="Y")*Podaci!H33:H935),"")</f>
        <v>1.9682146685862079</v>
      </c>
      <c r="F33" s="19" t="str" cm="1">
        <f t="array" ref="F33">IFERROR(SUMPRODUCT((Podaci!A33:A935=$A33)*(Podaci!D33:D935=$H$3)*(Podaci!E33:E935="CoF")*(Podaci!D33:F935="Y")*Podaci!G33:G935)/SUMPRODUCT((Podaci!A33:A935=$A33)*(Podaci!D33:D935=$H$3)*(Podaci!E33:E935="CoF")*(Podaci!D33:F935="Y")*Podaci!H33:H935),"")</f>
        <v/>
      </c>
      <c r="G33" s="18">
        <f>IFERROR((SUMIFS(Podaci!I31:I935,Podaci!A31:A935,A33,Podaci!D31:D935,$H$3)/SUMIFS(Podaci!H31:H935,Podaci!A31:A935,A33,Podaci!D31:D935,$H$3)),"")</f>
        <v>0</v>
      </c>
      <c r="H33" s="12"/>
      <c r="I33" s="18">
        <f>'Ciljana razina usluge'!$B$5</f>
        <v>0.99</v>
      </c>
      <c r="J33" s="18">
        <f>'Ciljana razina usluge'!$B$6</f>
        <v>0.01</v>
      </c>
      <c r="K33" s="12">
        <f>'Ciljana razina usluge'!$B$7</f>
        <v>580</v>
      </c>
      <c r="L33" s="12">
        <f>'Ciljana razina usluge'!$B$8</f>
        <v>550</v>
      </c>
      <c r="M33" s="12">
        <f>'Ciljana razina usluge'!$B$9</f>
        <v>550</v>
      </c>
      <c r="N33" s="18">
        <f>'Ciljana razina usluge'!$B$10</f>
        <v>5.0000000000000001E-3</v>
      </c>
      <c r="P33" s="12">
        <f t="shared" si="2"/>
        <v>3</v>
      </c>
    </row>
    <row r="34" spans="1:16" x14ac:dyDescent="0.25">
      <c r="A34" s="17">
        <f t="shared" si="3"/>
        <v>45742</v>
      </c>
      <c r="B34" s="18">
        <f t="shared" si="1"/>
        <v>1</v>
      </c>
      <c r="C34" s="18">
        <f t="shared" si="0"/>
        <v>0</v>
      </c>
      <c r="D34" s="19" t="str" cm="1">
        <f t="array" ref="D34">IFERROR(SUMPRODUCT((Podaci!A34:A936=$A34)*(Podaci!D34:D936=$H$3)*(Podaci!E34:E936="PISP")*(Podaci!F34:F936="Y")*(Podaci!G34:G936))/SUMPRODUCT((Podaci!A34:A936=$A34)*(Podaci!D34:D936=$H$3)*(Podaci!E34:E936="PISP")*(Podaci!F34:F936="Y")*(Podaci!H34:H936)),"")</f>
        <v/>
      </c>
      <c r="E34" s="19" cm="1">
        <f t="array" ref="E34">IFERROR(SUMPRODUCT((Podaci!A34:A936=$A34)*(Podaci!D34:D936=$H$3)*(Podaci!E34:E936="AISP")*(Podaci!D34:F936="Y")*Podaci!G34:G936)/SUMPRODUCT((Podaci!A34:A936=$A34)*(Podaci!D34:D936=$H$3)*(Podaci!E34:E936="AISP")*(Podaci!D34:F936="Y")*Podaci!H34:H936),"")</f>
        <v>2.0571506611128552</v>
      </c>
      <c r="F34" s="19" t="str" cm="1">
        <f t="array" ref="F34">IFERROR(SUMPRODUCT((Podaci!A34:A936=$A34)*(Podaci!D34:D936=$H$3)*(Podaci!E34:E936="CoF")*(Podaci!D34:F936="Y")*Podaci!G34:G936)/SUMPRODUCT((Podaci!A34:A936=$A34)*(Podaci!D34:D936=$H$3)*(Podaci!E34:E936="CoF")*(Podaci!D34:F936="Y")*Podaci!H34:H936),"")</f>
        <v/>
      </c>
      <c r="G34" s="18">
        <f>IFERROR((SUMIFS(Podaci!I32:I936,Podaci!A32:A936,A34,Podaci!D32:D936,$H$3)/SUMIFS(Podaci!H32:H936,Podaci!A32:A936,A34,Podaci!D32:D936,$H$3)),"")</f>
        <v>0</v>
      </c>
      <c r="H34" s="12"/>
      <c r="I34" s="18">
        <f>'Ciljana razina usluge'!$B$5</f>
        <v>0.99</v>
      </c>
      <c r="J34" s="18">
        <f>'Ciljana razina usluge'!$B$6</f>
        <v>0.01</v>
      </c>
      <c r="K34" s="12">
        <f>'Ciljana razina usluge'!$B$7</f>
        <v>580</v>
      </c>
      <c r="L34" s="12">
        <f>'Ciljana razina usluge'!$B$8</f>
        <v>550</v>
      </c>
      <c r="M34" s="12">
        <f>'Ciljana razina usluge'!$B$9</f>
        <v>550</v>
      </c>
      <c r="N34" s="18">
        <f>'Ciljana razina usluge'!$B$10</f>
        <v>5.0000000000000001E-3</v>
      </c>
      <c r="P34" s="12">
        <f t="shared" si="2"/>
        <v>3</v>
      </c>
    </row>
    <row r="35" spans="1:16" x14ac:dyDescent="0.25">
      <c r="A35" s="17">
        <f t="shared" si="3"/>
        <v>45743</v>
      </c>
      <c r="B35" s="18">
        <f t="shared" si="1"/>
        <v>1</v>
      </c>
      <c r="C35" s="18">
        <f t="shared" si="0"/>
        <v>0</v>
      </c>
      <c r="D35" s="19" t="str" cm="1">
        <f t="array" ref="D35">IFERROR(SUMPRODUCT((Podaci!A35:A937=$A35)*(Podaci!D35:D937=$H$3)*(Podaci!E35:E937="PISP")*(Podaci!F35:F937="Y")*(Podaci!G35:G937))/SUMPRODUCT((Podaci!A35:A937=$A35)*(Podaci!D35:D937=$H$3)*(Podaci!E35:E937="PISP")*(Podaci!F35:F937="Y")*(Podaci!H35:H937)),"")</f>
        <v/>
      </c>
      <c r="E35" s="19" cm="1">
        <f t="array" ref="E35">IFERROR(SUMPRODUCT((Podaci!A35:A937=$A35)*(Podaci!D35:D937=$H$3)*(Podaci!E35:E937="AISP")*(Podaci!D35:F937="Y")*Podaci!G35:G937)/SUMPRODUCT((Podaci!A35:A937=$A35)*(Podaci!D35:D937=$H$3)*(Podaci!E35:E937="AISP")*(Podaci!D35:F937="Y")*Podaci!H35:H937),"")</f>
        <v>3.021509626922688</v>
      </c>
      <c r="F35" s="19" t="str" cm="1">
        <f t="array" ref="F35">IFERROR(SUMPRODUCT((Podaci!A35:A937=$A35)*(Podaci!D35:D937=$H$3)*(Podaci!E35:E937="CoF")*(Podaci!D35:F937="Y")*Podaci!G35:G937)/SUMPRODUCT((Podaci!A35:A937=$A35)*(Podaci!D35:D937=$H$3)*(Podaci!E35:E937="CoF")*(Podaci!D35:F937="Y")*Podaci!H35:H937),"")</f>
        <v/>
      </c>
      <c r="G35" s="18">
        <f>IFERROR((SUMIFS(Podaci!I33:I937,Podaci!A33:A937,A35,Podaci!D33:D937,$H$3)/SUMIFS(Podaci!H33:H937,Podaci!A33:A937,A35,Podaci!D33:D937,$H$3)),"")</f>
        <v>0</v>
      </c>
      <c r="H35" s="12"/>
      <c r="I35" s="18">
        <f>'Ciljana razina usluge'!$B$5</f>
        <v>0.99</v>
      </c>
      <c r="J35" s="18">
        <f>'Ciljana razina usluge'!$B$6</f>
        <v>0.01</v>
      </c>
      <c r="K35" s="12">
        <f>'Ciljana razina usluge'!$B$7</f>
        <v>580</v>
      </c>
      <c r="L35" s="12">
        <f>'Ciljana razina usluge'!$B$8</f>
        <v>550</v>
      </c>
      <c r="M35" s="12">
        <f>'Ciljana razina usluge'!$B$9</f>
        <v>550</v>
      </c>
      <c r="N35" s="18">
        <f>'Ciljana razina usluge'!$B$10</f>
        <v>5.0000000000000001E-3</v>
      </c>
      <c r="P35" s="12">
        <f t="shared" si="2"/>
        <v>3</v>
      </c>
    </row>
    <row r="36" spans="1:16" x14ac:dyDescent="0.25">
      <c r="A36" s="17">
        <f t="shared" si="3"/>
        <v>45744</v>
      </c>
      <c r="B36" s="18">
        <f t="shared" si="1"/>
        <v>1</v>
      </c>
      <c r="C36" s="18">
        <f t="shared" si="0"/>
        <v>0</v>
      </c>
      <c r="D36" s="19" t="str" cm="1">
        <f t="array" ref="D36">IFERROR(SUMPRODUCT((Podaci!A36:A938=$A36)*(Podaci!D36:D938=$H$3)*(Podaci!E36:E938="PISP")*(Podaci!F36:F938="Y")*(Podaci!G36:G938))/SUMPRODUCT((Podaci!A36:A938=$A36)*(Podaci!D36:D938=$H$3)*(Podaci!E36:E938="PISP")*(Podaci!F36:F938="Y")*(Podaci!H36:H938)),"")</f>
        <v/>
      </c>
      <c r="E36" s="19" cm="1">
        <f t="array" ref="E36">IFERROR(SUMPRODUCT((Podaci!A36:A938=$A36)*(Podaci!D36:D938=$H$3)*(Podaci!E36:E938="AISP")*(Podaci!D36:F938="Y")*Podaci!G36:G938)/SUMPRODUCT((Podaci!A36:A938=$A36)*(Podaci!D36:D938=$H$3)*(Podaci!E36:E938="AISP")*(Podaci!D36:F938="Y")*Podaci!H36:H938),"")</f>
        <v>1.9532562098963397</v>
      </c>
      <c r="F36" s="19" t="str" cm="1">
        <f t="array" ref="F36">IFERROR(SUMPRODUCT((Podaci!A36:A938=$A36)*(Podaci!D36:D938=$H$3)*(Podaci!E36:E938="CoF")*(Podaci!D36:F938="Y")*Podaci!G36:G938)/SUMPRODUCT((Podaci!A36:A938=$A36)*(Podaci!D36:D938=$H$3)*(Podaci!E36:E938="CoF")*(Podaci!D36:F938="Y")*Podaci!H36:H938),"")</f>
        <v/>
      </c>
      <c r="G36" s="18">
        <f>IFERROR((SUMIFS(Podaci!I34:I938,Podaci!A34:A938,A36,Podaci!D34:D938,$H$3)/SUMIFS(Podaci!H34:H938,Podaci!A34:A938,A36,Podaci!D34:D938,$H$3)),"")</f>
        <v>0</v>
      </c>
      <c r="H36" s="12"/>
      <c r="I36" s="18">
        <f>'Ciljana razina usluge'!$B$5</f>
        <v>0.99</v>
      </c>
      <c r="J36" s="18">
        <f>'Ciljana razina usluge'!$B$6</f>
        <v>0.01</v>
      </c>
      <c r="K36" s="12">
        <f>'Ciljana razina usluge'!$B$7</f>
        <v>580</v>
      </c>
      <c r="L36" s="12">
        <f>'Ciljana razina usluge'!$B$8</f>
        <v>550</v>
      </c>
      <c r="M36" s="12">
        <f>'Ciljana razina usluge'!$B$9</f>
        <v>550</v>
      </c>
      <c r="N36" s="18">
        <f>'Ciljana razina usluge'!$B$10</f>
        <v>5.0000000000000001E-3</v>
      </c>
      <c r="P36" s="12">
        <f t="shared" si="2"/>
        <v>3</v>
      </c>
    </row>
    <row r="37" spans="1:16" x14ac:dyDescent="0.25">
      <c r="A37" s="17">
        <f t="shared" si="3"/>
        <v>45745</v>
      </c>
      <c r="B37" s="18">
        <f t="shared" si="1"/>
        <v>1</v>
      </c>
      <c r="C37" s="18">
        <f t="shared" si="0"/>
        <v>0</v>
      </c>
      <c r="D37" s="19" t="str" cm="1">
        <f t="array" ref="D37">IFERROR(SUMPRODUCT((Podaci!A37:A939=$A37)*(Podaci!D37:D939=$H$3)*(Podaci!E37:E939="PISP")*(Podaci!F37:F939="Y")*(Podaci!G37:G939))/SUMPRODUCT((Podaci!A37:A939=$A37)*(Podaci!D37:D939=$H$3)*(Podaci!E37:E939="PISP")*(Podaci!F37:F939="Y")*(Podaci!H37:H939)),"")</f>
        <v/>
      </c>
      <c r="E37" s="19" cm="1">
        <f t="array" ref="E37">IFERROR(SUMPRODUCT((Podaci!A37:A939=$A37)*(Podaci!D37:D939=$H$3)*(Podaci!E37:E939="AISP")*(Podaci!D37:F939="Y")*Podaci!G37:G939)/SUMPRODUCT((Podaci!A37:A939=$A37)*(Podaci!D37:D939=$H$3)*(Podaci!E37:E939="AISP")*(Podaci!D37:F939="Y")*Podaci!H37:H939),"")</f>
        <v>2.9567031030573645</v>
      </c>
      <c r="F37" s="19" t="str" cm="1">
        <f t="array" ref="F37">IFERROR(SUMPRODUCT((Podaci!A37:A939=$A37)*(Podaci!D37:D939=$H$3)*(Podaci!E37:E939="CoF")*(Podaci!D37:F939="Y")*Podaci!G37:G939)/SUMPRODUCT((Podaci!A37:A939=$A37)*(Podaci!D37:D939=$H$3)*(Podaci!E37:E939="CoF")*(Podaci!D37:F939="Y")*Podaci!H37:H939),"")</f>
        <v/>
      </c>
      <c r="G37" s="18">
        <f>IFERROR((SUMIFS(Podaci!I35:I939,Podaci!A35:A939,A37,Podaci!D35:D939,$H$3)/SUMIFS(Podaci!H35:H939,Podaci!A35:A939,A37,Podaci!D35:D939,$H$3)),"")</f>
        <v>0</v>
      </c>
      <c r="H37" s="12"/>
      <c r="I37" s="18">
        <f>'Ciljana razina usluge'!$B$5</f>
        <v>0.99</v>
      </c>
      <c r="J37" s="18">
        <f>'Ciljana razina usluge'!$B$6</f>
        <v>0.01</v>
      </c>
      <c r="K37" s="12">
        <f>'Ciljana razina usluge'!$B$7</f>
        <v>580</v>
      </c>
      <c r="L37" s="12">
        <f>'Ciljana razina usluge'!$B$8</f>
        <v>550</v>
      </c>
      <c r="M37" s="12">
        <f>'Ciljana razina usluge'!$B$9</f>
        <v>550</v>
      </c>
      <c r="N37" s="18">
        <f>'Ciljana razina usluge'!$B$10</f>
        <v>5.0000000000000001E-3</v>
      </c>
      <c r="P37" s="12">
        <f t="shared" si="2"/>
        <v>3</v>
      </c>
    </row>
    <row r="38" spans="1:16" x14ac:dyDescent="0.25">
      <c r="A38" s="17">
        <f t="shared" si="3"/>
        <v>45746</v>
      </c>
      <c r="B38" s="18">
        <f t="shared" si="1"/>
        <v>1</v>
      </c>
      <c r="C38" s="18">
        <f t="shared" si="0"/>
        <v>0</v>
      </c>
      <c r="D38" s="19" t="str" cm="1">
        <f t="array" ref="D38">IFERROR(SUMPRODUCT((Podaci!A38:A940=$A38)*(Podaci!D38:D940=$H$3)*(Podaci!E38:E940="PISP")*(Podaci!F38:F940="Y")*(Podaci!G38:G940))/SUMPRODUCT((Podaci!A38:A940=$A38)*(Podaci!D38:D940=$H$3)*(Podaci!E38:E940="PISP")*(Podaci!F38:F940="Y")*(Podaci!H38:H940)),"")</f>
        <v/>
      </c>
      <c r="E38" s="19" cm="1">
        <f t="array" ref="E38">IFERROR(SUMPRODUCT((Podaci!A38:A940=$A38)*(Podaci!D38:D940=$H$3)*(Podaci!E38:E940="AISP")*(Podaci!D38:F940="Y")*Podaci!G38:G940)/SUMPRODUCT((Podaci!A38:A940=$A38)*(Podaci!D38:D940=$H$3)*(Podaci!E38:E940="AISP")*(Podaci!D38:F940="Y")*Podaci!H38:H940),"")</f>
        <v>4.0901805094390493</v>
      </c>
      <c r="F38" s="19" t="str" cm="1">
        <f t="array" ref="F38">IFERROR(SUMPRODUCT((Podaci!A38:A940=$A38)*(Podaci!D38:D940=$H$3)*(Podaci!E38:E940="CoF")*(Podaci!D38:F940="Y")*Podaci!G38:G940)/SUMPRODUCT((Podaci!A38:A940=$A38)*(Podaci!D38:D940=$H$3)*(Podaci!E38:E940="CoF")*(Podaci!D38:F940="Y")*Podaci!H38:H940),"")</f>
        <v/>
      </c>
      <c r="G38" s="18">
        <f>IFERROR((SUMIFS(Podaci!I36:I940,Podaci!A36:A940,A38,Podaci!D36:D940,$H$3)/SUMIFS(Podaci!H36:H940,Podaci!A36:A940,A38,Podaci!D36:D940,$H$3)),"")</f>
        <v>0</v>
      </c>
      <c r="H38" s="12"/>
      <c r="I38" s="18">
        <f>'Ciljana razina usluge'!$B$5</f>
        <v>0.99</v>
      </c>
      <c r="J38" s="18">
        <f>'Ciljana razina usluge'!$B$6</f>
        <v>0.01</v>
      </c>
      <c r="K38" s="12">
        <f>'Ciljana razina usluge'!$B$7</f>
        <v>580</v>
      </c>
      <c r="L38" s="12">
        <f>'Ciljana razina usluge'!$B$8</f>
        <v>550</v>
      </c>
      <c r="M38" s="12">
        <f>'Ciljana razina usluge'!$B$9</f>
        <v>550</v>
      </c>
      <c r="N38" s="18">
        <f>'Ciljana razina usluge'!$B$10</f>
        <v>5.0000000000000001E-3</v>
      </c>
      <c r="P38" s="12">
        <f t="shared" si="2"/>
        <v>3</v>
      </c>
    </row>
    <row r="39" spans="1:16" x14ac:dyDescent="0.25">
      <c r="A39" s="17">
        <f t="shared" si="3"/>
        <v>45747</v>
      </c>
      <c r="B39" s="18">
        <f t="shared" si="1"/>
        <v>1</v>
      </c>
      <c r="C39" s="18">
        <f t="shared" si="0"/>
        <v>0</v>
      </c>
      <c r="D39" s="19" t="str" cm="1">
        <f t="array" ref="D39">IFERROR(SUMPRODUCT((Podaci!A39:A941=$A39)*(Podaci!D39:D941=$H$3)*(Podaci!E39:E941="PISP")*(Podaci!F39:F941="Y")*(Podaci!G39:G941))/SUMPRODUCT((Podaci!A39:A941=$A39)*(Podaci!D39:D941=$H$3)*(Podaci!E39:E941="PISP")*(Podaci!F39:F941="Y")*(Podaci!H39:H941)),"")</f>
        <v/>
      </c>
      <c r="E39" s="19" cm="1">
        <f t="array" ref="E39">IFERROR(SUMPRODUCT((Podaci!A39:A941=$A39)*(Podaci!D39:D941=$H$3)*(Podaci!E39:E941="AISP")*(Podaci!D39:F941="Y")*Podaci!G39:G941)/SUMPRODUCT((Podaci!A39:A941=$A39)*(Podaci!D39:D941=$H$3)*(Podaci!E39:E941="AISP")*(Podaci!D39:F941="Y")*Podaci!H39:H941),"")</f>
        <v>2.8491036154514631</v>
      </c>
      <c r="F39" s="19" t="str" cm="1">
        <f t="array" ref="F39">IFERROR(SUMPRODUCT((Podaci!A39:A941=$A39)*(Podaci!D39:D941=$H$3)*(Podaci!E39:E941="CoF")*(Podaci!D39:F941="Y")*Podaci!G39:G941)/SUMPRODUCT((Podaci!A39:A941=$A39)*(Podaci!D39:D941=$H$3)*(Podaci!E39:E941="CoF")*(Podaci!D39:F941="Y")*Podaci!H39:H941),"")</f>
        <v/>
      </c>
      <c r="G39" s="18">
        <f>IFERROR((SUMIFS(Podaci!I37:I941,Podaci!A37:A941,A39,Podaci!D37:D941,$H$3)/SUMIFS(Podaci!H37:H941,Podaci!A37:A941,A39,Podaci!D37:D941,$H$3)),"")</f>
        <v>0</v>
      </c>
      <c r="H39" s="12"/>
      <c r="I39" s="18">
        <f>'Ciljana razina usluge'!$B$5</f>
        <v>0.99</v>
      </c>
      <c r="J39" s="18">
        <f>'Ciljana razina usluge'!$B$6</f>
        <v>0.01</v>
      </c>
      <c r="K39" s="12">
        <f>'Ciljana razina usluge'!$B$7</f>
        <v>580</v>
      </c>
      <c r="L39" s="12">
        <f>'Ciljana razina usluge'!$B$8</f>
        <v>550</v>
      </c>
      <c r="M39" s="12">
        <f>'Ciljana razina usluge'!$B$9</f>
        <v>550</v>
      </c>
      <c r="N39" s="18">
        <f>'Ciljana razina usluge'!$B$10</f>
        <v>5.0000000000000001E-3</v>
      </c>
      <c r="P39" s="12">
        <f t="shared" si="2"/>
        <v>3</v>
      </c>
    </row>
    <row r="40" spans="1:16" x14ac:dyDescent="0.25">
      <c r="A40" s="17">
        <f t="shared" si="3"/>
        <v>45748</v>
      </c>
      <c r="B40" s="18">
        <f t="shared" ref="B40:B97" si="4">IF(C40="",NA(),1-C40)</f>
        <v>1</v>
      </c>
      <c r="C40" s="18">
        <f t="shared" si="0"/>
        <v>0</v>
      </c>
      <c r="D40" s="19" t="str" cm="1">
        <f t="array" ref="D40">IFERROR(SUMPRODUCT((Podaci!A40:A942=$A40)*(Podaci!D40:D942=$H$3)*(Podaci!E40:E942="PISP")*(Podaci!F40:F942="Y")*(Podaci!G40:G942))/SUMPRODUCT((Podaci!A40:A942=$A40)*(Podaci!D40:D942=$H$3)*(Podaci!E40:E942="PISP")*(Podaci!F40:F942="Y")*(Podaci!H40:H942)),"")</f>
        <v/>
      </c>
      <c r="E40" s="19" cm="1">
        <f t="array" ref="E40">IFERROR(SUMPRODUCT((Podaci!A40:A942=$A40)*(Podaci!D40:D942=$H$3)*(Podaci!E40:E942="AISP")*(Podaci!D40:F942="Y")*Podaci!G40:G942)/SUMPRODUCT((Podaci!A40:A942=$A40)*(Podaci!D40:D942=$H$3)*(Podaci!E40:E942="AISP")*(Podaci!D40:F942="Y")*Podaci!H40:H942),"")</f>
        <v>1.9611258673043088</v>
      </c>
      <c r="F40" s="19" t="str" cm="1">
        <f t="array" ref="F40">IFERROR(SUMPRODUCT((Podaci!A40:A942=$A40)*(Podaci!D40:D942=$H$3)*(Podaci!E40:E942="CoF")*(Podaci!D40:F942="Y")*Podaci!G40:G942)/SUMPRODUCT((Podaci!A40:A942=$A40)*(Podaci!D40:D942=$H$3)*(Podaci!E40:E942="CoF")*(Podaci!D40:F942="Y")*Podaci!H40:H942),"")</f>
        <v/>
      </c>
      <c r="G40" s="18">
        <f>IFERROR((SUMIFS(Podaci!I38:I942,Podaci!A38:A942,A40,Podaci!D38:D942,$H$3)/SUMIFS(Podaci!H38:H942,Podaci!A38:A942,A40,Podaci!D38:D942,$H$3)),"")</f>
        <v>0</v>
      </c>
      <c r="H40" s="12"/>
      <c r="I40" s="18">
        <f>'Ciljana razina usluge'!$B$5</f>
        <v>0.99</v>
      </c>
      <c r="J40" s="18">
        <f>'Ciljana razina usluge'!$B$6</f>
        <v>0.01</v>
      </c>
      <c r="K40" s="12">
        <f>'Ciljana razina usluge'!$B$7</f>
        <v>580</v>
      </c>
      <c r="L40" s="12">
        <f>'Ciljana razina usluge'!$B$8</f>
        <v>550</v>
      </c>
      <c r="M40" s="12">
        <f>'Ciljana razina usluge'!$B$9</f>
        <v>550</v>
      </c>
      <c r="N40" s="18">
        <f>'Ciljana razina usluge'!$B$10</f>
        <v>5.0000000000000001E-3</v>
      </c>
      <c r="P40" s="12">
        <f t="shared" si="2"/>
        <v>4</v>
      </c>
    </row>
    <row r="41" spans="1:16" x14ac:dyDescent="0.25">
      <c r="A41" s="17">
        <f t="shared" si="3"/>
        <v>45749</v>
      </c>
      <c r="B41" s="18">
        <f t="shared" si="4"/>
        <v>1</v>
      </c>
      <c r="C41" s="18">
        <f t="shared" si="0"/>
        <v>0</v>
      </c>
      <c r="D41" s="19" cm="1">
        <f t="array" ref="D41">IFERROR(SUMPRODUCT((Podaci!A41:A943=$A41)*(Podaci!D41:D943=$H$3)*(Podaci!E41:E943="PISP")*(Podaci!F41:F943="Y")*(Podaci!G41:G943))/SUMPRODUCT((Podaci!A41:A943=$A41)*(Podaci!D41:D943=$H$3)*(Podaci!E41:E943="PISP")*(Podaci!F41:F943="Y")*(Podaci!H41:H943)),"")</f>
        <v>105.44997499999999</v>
      </c>
      <c r="E41" s="19" cm="1">
        <f t="array" ref="E41">IFERROR(SUMPRODUCT((Podaci!A41:A943=$A41)*(Podaci!D41:D943=$H$3)*(Podaci!E41:E943="AISP")*(Podaci!D41:F943="Y")*Podaci!G41:G943)/SUMPRODUCT((Podaci!A41:A943=$A41)*(Podaci!D41:D943=$H$3)*(Podaci!E41:E943="AISP")*(Podaci!D41:F943="Y")*Podaci!H41:H943),"")</f>
        <v>1.8962997739139666</v>
      </c>
      <c r="F41" s="19" t="str" cm="1">
        <f t="array" ref="F41">IFERROR(SUMPRODUCT((Podaci!A41:A943=$A41)*(Podaci!D41:D943=$H$3)*(Podaci!E41:E943="CoF")*(Podaci!D41:F943="Y")*Podaci!G41:G943)/SUMPRODUCT((Podaci!A41:A943=$A41)*(Podaci!D41:D943=$H$3)*(Podaci!E41:E943="CoF")*(Podaci!D41:F943="Y")*Podaci!H41:H943),"")</f>
        <v/>
      </c>
      <c r="G41" s="18">
        <f>IFERROR((SUMIFS(Podaci!I39:I943,Podaci!A39:A943,A41,Podaci!D39:D943,$H$3)/SUMIFS(Podaci!H39:H943,Podaci!A39:A943,A41,Podaci!D39:D943,$H$3)),"")</f>
        <v>0</v>
      </c>
      <c r="H41" s="12"/>
      <c r="I41" s="18">
        <f>'Ciljana razina usluge'!$B$5</f>
        <v>0.99</v>
      </c>
      <c r="J41" s="18">
        <f>'Ciljana razina usluge'!$B$6</f>
        <v>0.01</v>
      </c>
      <c r="K41" s="12">
        <f>'Ciljana razina usluge'!$B$7</f>
        <v>580</v>
      </c>
      <c r="L41" s="12">
        <f>'Ciljana razina usluge'!$B$8</f>
        <v>550</v>
      </c>
      <c r="M41" s="12">
        <f>'Ciljana razina usluge'!$B$9</f>
        <v>550</v>
      </c>
      <c r="N41" s="18">
        <f>'Ciljana razina usluge'!$B$10</f>
        <v>5.0000000000000001E-3</v>
      </c>
      <c r="P41" s="12">
        <f t="shared" si="2"/>
        <v>4</v>
      </c>
    </row>
    <row r="42" spans="1:16" x14ac:dyDescent="0.25">
      <c r="A42" s="17">
        <f t="shared" si="3"/>
        <v>45750</v>
      </c>
      <c r="B42" s="18">
        <f t="shared" si="4"/>
        <v>1</v>
      </c>
      <c r="C42" s="18">
        <f t="shared" si="0"/>
        <v>0</v>
      </c>
      <c r="D42" s="19" t="str" cm="1">
        <f t="array" ref="D42">IFERROR(SUMPRODUCT((Podaci!A42:A944=$A42)*(Podaci!D42:D944=$H$3)*(Podaci!E42:E944="PISP")*(Podaci!F42:F944="Y")*(Podaci!G42:G944))/SUMPRODUCT((Podaci!A42:A944=$A42)*(Podaci!D42:D944=$H$3)*(Podaci!E42:E944="PISP")*(Podaci!F42:F944="Y")*(Podaci!H42:H944)),"")</f>
        <v/>
      </c>
      <c r="E42" s="19" cm="1">
        <f t="array" ref="E42">IFERROR(SUMPRODUCT((Podaci!A42:A944=$A42)*(Podaci!D42:D944=$H$3)*(Podaci!E42:E944="AISP")*(Podaci!D42:F944="Y")*Podaci!G42:G944)/SUMPRODUCT((Podaci!A42:A944=$A42)*(Podaci!D42:D944=$H$3)*(Podaci!E42:E944="AISP")*(Podaci!D42:F944="Y")*Podaci!H42:H944),"")</f>
        <v>2.1121280608462913</v>
      </c>
      <c r="F42" s="19" t="str" cm="1">
        <f t="array" ref="F42">IFERROR(SUMPRODUCT((Podaci!A42:A944=$A42)*(Podaci!D42:D944=$H$3)*(Podaci!E42:E944="CoF")*(Podaci!D42:F944="Y")*Podaci!G42:G944)/SUMPRODUCT((Podaci!A42:A944=$A42)*(Podaci!D42:D944=$H$3)*(Podaci!E42:E944="CoF")*(Podaci!D42:F944="Y")*Podaci!H42:H944),"")</f>
        <v/>
      </c>
      <c r="G42" s="18">
        <f>IFERROR((SUMIFS(Podaci!I40:I944,Podaci!A40:A944,A42,Podaci!D40:D944,$H$3)/SUMIFS(Podaci!H40:H944,Podaci!A40:A944,A42,Podaci!D40:D944,$H$3)),"")</f>
        <v>0</v>
      </c>
      <c r="H42" s="12"/>
      <c r="I42" s="18">
        <f>'Ciljana razina usluge'!$B$5</f>
        <v>0.99</v>
      </c>
      <c r="J42" s="18">
        <f>'Ciljana razina usluge'!$B$6</f>
        <v>0.01</v>
      </c>
      <c r="K42" s="12">
        <f>'Ciljana razina usluge'!$B$7</f>
        <v>580</v>
      </c>
      <c r="L42" s="12">
        <f>'Ciljana razina usluge'!$B$8</f>
        <v>550</v>
      </c>
      <c r="M42" s="12">
        <f>'Ciljana razina usluge'!$B$9</f>
        <v>550</v>
      </c>
      <c r="N42" s="18">
        <f>'Ciljana razina usluge'!$B$10</f>
        <v>5.0000000000000001E-3</v>
      </c>
      <c r="P42" s="12">
        <f t="shared" si="2"/>
        <v>4</v>
      </c>
    </row>
    <row r="43" spans="1:16" x14ac:dyDescent="0.25">
      <c r="A43" s="17">
        <f t="shared" si="3"/>
        <v>45751</v>
      </c>
      <c r="B43" s="18">
        <f t="shared" si="4"/>
        <v>1</v>
      </c>
      <c r="C43" s="18">
        <f t="shared" si="0"/>
        <v>0</v>
      </c>
      <c r="D43" s="19" t="str" cm="1">
        <f t="array" ref="D43">IFERROR(SUMPRODUCT((Podaci!A43:A945=$A43)*(Podaci!D43:D945=$H$3)*(Podaci!E43:E945="PISP")*(Podaci!F43:F945="Y")*(Podaci!G43:G945))/SUMPRODUCT((Podaci!A43:A945=$A43)*(Podaci!D43:D945=$H$3)*(Podaci!E43:E945="PISP")*(Podaci!F43:F945="Y")*(Podaci!H43:H945)),"")</f>
        <v/>
      </c>
      <c r="E43" s="19" cm="1">
        <f t="array" ref="E43">IFERROR(SUMPRODUCT((Podaci!A43:A945=$A43)*(Podaci!D43:D945=$H$3)*(Podaci!E43:E945="AISP")*(Podaci!D43:F945="Y")*Podaci!G43:G945)/SUMPRODUCT((Podaci!A43:A945=$A43)*(Podaci!D43:D945=$H$3)*(Podaci!E43:E945="AISP")*(Podaci!D43:F945="Y")*Podaci!H43:H945),"")</f>
        <v>1.9486246164928305</v>
      </c>
      <c r="F43" s="19" t="str" cm="1">
        <f t="array" ref="F43">IFERROR(SUMPRODUCT((Podaci!A43:A945=$A43)*(Podaci!D43:D945=$H$3)*(Podaci!E43:E945="CoF")*(Podaci!D43:F945="Y")*Podaci!G43:G945)/SUMPRODUCT((Podaci!A43:A945=$A43)*(Podaci!D43:D945=$H$3)*(Podaci!E43:E945="CoF")*(Podaci!D43:F945="Y")*Podaci!H43:H945),"")</f>
        <v/>
      </c>
      <c r="G43" s="18">
        <f>IFERROR((SUMIFS(Podaci!I41:I945,Podaci!A41:A945,A43,Podaci!D41:D945,$H$3)/SUMIFS(Podaci!H41:H945,Podaci!A41:A945,A43,Podaci!D41:D945,$H$3)),"")</f>
        <v>0</v>
      </c>
      <c r="H43" s="12"/>
      <c r="I43" s="18">
        <f>'Ciljana razina usluge'!$B$5</f>
        <v>0.99</v>
      </c>
      <c r="J43" s="18">
        <f>'Ciljana razina usluge'!$B$6</f>
        <v>0.01</v>
      </c>
      <c r="K43" s="12">
        <f>'Ciljana razina usluge'!$B$7</f>
        <v>580</v>
      </c>
      <c r="L43" s="12">
        <f>'Ciljana razina usluge'!$B$8</f>
        <v>550</v>
      </c>
      <c r="M43" s="12">
        <f>'Ciljana razina usluge'!$B$9</f>
        <v>550</v>
      </c>
      <c r="N43" s="18">
        <f>'Ciljana razina usluge'!$B$10</f>
        <v>5.0000000000000001E-3</v>
      </c>
      <c r="P43" s="12">
        <f t="shared" si="2"/>
        <v>4</v>
      </c>
    </row>
    <row r="44" spans="1:16" x14ac:dyDescent="0.25">
      <c r="A44" s="17">
        <f t="shared" si="3"/>
        <v>45752</v>
      </c>
      <c r="B44" s="18">
        <f t="shared" si="4"/>
        <v>1</v>
      </c>
      <c r="C44" s="18">
        <f t="shared" si="0"/>
        <v>0</v>
      </c>
      <c r="D44" s="19" t="str" cm="1">
        <f t="array" ref="D44">IFERROR(SUMPRODUCT((Podaci!A44:A946=$A44)*(Podaci!D44:D946=$H$3)*(Podaci!E44:E946="PISP")*(Podaci!F44:F946="Y")*(Podaci!G44:G946))/SUMPRODUCT((Podaci!A44:A946=$A44)*(Podaci!D44:D946=$H$3)*(Podaci!E44:E946="PISP")*(Podaci!F44:F946="Y")*(Podaci!H44:H946)),"")</f>
        <v/>
      </c>
      <c r="E44" s="19" cm="1">
        <f t="array" ref="E44">IFERROR(SUMPRODUCT((Podaci!A44:A946=$A44)*(Podaci!D44:D946=$H$3)*(Podaci!E44:E946="AISP")*(Podaci!D44:F946="Y")*Podaci!G44:G946)/SUMPRODUCT((Podaci!A44:A946=$A44)*(Podaci!D44:D946=$H$3)*(Podaci!E44:E946="AISP")*(Podaci!D44:F946="Y")*Podaci!H44:H946),"")</f>
        <v>1.9867088064967602</v>
      </c>
      <c r="F44" s="19" t="str" cm="1">
        <f t="array" ref="F44">IFERROR(SUMPRODUCT((Podaci!A44:A946=$A44)*(Podaci!D44:D946=$H$3)*(Podaci!E44:E946="CoF")*(Podaci!D44:F946="Y")*Podaci!G44:G946)/SUMPRODUCT((Podaci!A44:A946=$A44)*(Podaci!D44:D946=$H$3)*(Podaci!E44:E946="CoF")*(Podaci!D44:F946="Y")*Podaci!H44:H946),"")</f>
        <v/>
      </c>
      <c r="G44" s="18">
        <f>IFERROR((SUMIFS(Podaci!I42:I946,Podaci!A42:A946,A44,Podaci!D42:D946,$H$3)/SUMIFS(Podaci!H42:H946,Podaci!A42:A946,A44,Podaci!D42:D946,$H$3)),"")</f>
        <v>0</v>
      </c>
      <c r="H44" s="12"/>
      <c r="I44" s="18">
        <f>'Ciljana razina usluge'!$B$5</f>
        <v>0.99</v>
      </c>
      <c r="J44" s="18">
        <f>'Ciljana razina usluge'!$B$6</f>
        <v>0.01</v>
      </c>
      <c r="K44" s="12">
        <f>'Ciljana razina usluge'!$B$7</f>
        <v>580</v>
      </c>
      <c r="L44" s="12">
        <f>'Ciljana razina usluge'!$B$8</f>
        <v>550</v>
      </c>
      <c r="M44" s="12">
        <f>'Ciljana razina usluge'!$B$9</f>
        <v>550</v>
      </c>
      <c r="N44" s="18">
        <f>'Ciljana razina usluge'!$B$10</f>
        <v>5.0000000000000001E-3</v>
      </c>
      <c r="P44" s="12">
        <f t="shared" si="2"/>
        <v>4</v>
      </c>
    </row>
    <row r="45" spans="1:16" x14ac:dyDescent="0.25">
      <c r="A45" s="17">
        <f t="shared" si="3"/>
        <v>45753</v>
      </c>
      <c r="B45" s="18">
        <f t="shared" si="4"/>
        <v>1</v>
      </c>
      <c r="C45" s="18">
        <f t="shared" si="0"/>
        <v>0</v>
      </c>
      <c r="D45" s="19" t="str" cm="1">
        <f t="array" ref="D45">IFERROR(SUMPRODUCT((Podaci!A45:A947=$A45)*(Podaci!D45:D947=$H$3)*(Podaci!E45:E947="PISP")*(Podaci!F45:F947="Y")*(Podaci!G45:G947))/SUMPRODUCT((Podaci!A45:A947=$A45)*(Podaci!D45:D947=$H$3)*(Podaci!E45:E947="PISP")*(Podaci!F45:F947="Y")*(Podaci!H45:H947)),"")</f>
        <v/>
      </c>
      <c r="E45" s="19" cm="1">
        <f t="array" ref="E45">IFERROR(SUMPRODUCT((Podaci!A45:A947=$A45)*(Podaci!D45:D947=$H$3)*(Podaci!E45:E947="AISP")*(Podaci!D45:F947="Y")*Podaci!G45:G947)/SUMPRODUCT((Podaci!A45:A947=$A45)*(Podaci!D45:D947=$H$3)*(Podaci!E45:E947="AISP")*(Podaci!D45:F947="Y")*Podaci!H45:H947),"")</f>
        <v>4.8400180081359139</v>
      </c>
      <c r="F45" s="19" t="str" cm="1">
        <f t="array" ref="F45">IFERROR(SUMPRODUCT((Podaci!A45:A947=$A45)*(Podaci!D45:D947=$H$3)*(Podaci!E45:E947="CoF")*(Podaci!D45:F947="Y")*Podaci!G45:G947)/SUMPRODUCT((Podaci!A45:A947=$A45)*(Podaci!D45:D947=$H$3)*(Podaci!E45:E947="CoF")*(Podaci!D45:F947="Y")*Podaci!H45:H947),"")</f>
        <v/>
      </c>
      <c r="G45" s="18">
        <f>IFERROR((SUMIFS(Podaci!I43:I947,Podaci!A43:A947,A45,Podaci!D43:D947,$H$3)/SUMIFS(Podaci!H43:H947,Podaci!A43:A947,A45,Podaci!D43:D947,$H$3)),"")</f>
        <v>0</v>
      </c>
      <c r="H45" s="12"/>
      <c r="I45" s="18">
        <f>'Ciljana razina usluge'!$B$5</f>
        <v>0.99</v>
      </c>
      <c r="J45" s="18">
        <f>'Ciljana razina usluge'!$B$6</f>
        <v>0.01</v>
      </c>
      <c r="K45" s="12">
        <f>'Ciljana razina usluge'!$B$7</f>
        <v>580</v>
      </c>
      <c r="L45" s="12">
        <f>'Ciljana razina usluge'!$B$8</f>
        <v>550</v>
      </c>
      <c r="M45" s="12">
        <f>'Ciljana razina usluge'!$B$9</f>
        <v>550</v>
      </c>
      <c r="N45" s="18">
        <f>'Ciljana razina usluge'!$B$10</f>
        <v>5.0000000000000001E-3</v>
      </c>
      <c r="P45" s="12">
        <f t="shared" si="2"/>
        <v>4</v>
      </c>
    </row>
    <row r="46" spans="1:16" x14ac:dyDescent="0.25">
      <c r="A46" s="17">
        <f t="shared" si="3"/>
        <v>45754</v>
      </c>
      <c r="B46" s="18">
        <f t="shared" si="4"/>
        <v>1</v>
      </c>
      <c r="C46" s="18">
        <f t="shared" si="0"/>
        <v>0</v>
      </c>
      <c r="D46" s="19" t="str" cm="1">
        <f t="array" ref="D46">IFERROR(SUMPRODUCT((Podaci!A46:A948=$A46)*(Podaci!D46:D948=$H$3)*(Podaci!E46:E948="PISP")*(Podaci!F46:F948="Y")*(Podaci!G46:G948))/SUMPRODUCT((Podaci!A46:A948=$A46)*(Podaci!D46:D948=$H$3)*(Podaci!E46:E948="PISP")*(Podaci!F46:F948="Y")*(Podaci!H46:H948)),"")</f>
        <v/>
      </c>
      <c r="E46" s="19" cm="1">
        <f t="array" ref="E46">IFERROR(SUMPRODUCT((Podaci!A46:A948=$A46)*(Podaci!D46:D948=$H$3)*(Podaci!E46:E948="AISP")*(Podaci!D46:F948="Y")*Podaci!G46:G948)/SUMPRODUCT((Podaci!A46:A948=$A46)*(Podaci!D46:D948=$H$3)*(Podaci!E46:E948="AISP")*(Podaci!D46:F948="Y")*Podaci!H46:H948),"")</f>
        <v>3.3656755722987839</v>
      </c>
      <c r="F46" s="19" t="str" cm="1">
        <f t="array" ref="F46">IFERROR(SUMPRODUCT((Podaci!A46:A948=$A46)*(Podaci!D46:D948=$H$3)*(Podaci!E46:E948="CoF")*(Podaci!D46:F948="Y")*Podaci!G46:G948)/SUMPRODUCT((Podaci!A46:A948=$A46)*(Podaci!D46:D948=$H$3)*(Podaci!E46:E948="CoF")*(Podaci!D46:F948="Y")*Podaci!H46:H948),"")</f>
        <v/>
      </c>
      <c r="G46" s="18">
        <f>IFERROR((SUMIFS(Podaci!I44:I948,Podaci!A44:A948,A46,Podaci!D44:D948,$H$3)/SUMIFS(Podaci!H44:H948,Podaci!A44:A948,A46,Podaci!D44:D948,$H$3)),"")</f>
        <v>0</v>
      </c>
      <c r="H46" s="12"/>
      <c r="I46" s="18">
        <f>'Ciljana razina usluge'!$B$5</f>
        <v>0.99</v>
      </c>
      <c r="J46" s="18">
        <f>'Ciljana razina usluge'!$B$6</f>
        <v>0.01</v>
      </c>
      <c r="K46" s="12">
        <f>'Ciljana razina usluge'!$B$7</f>
        <v>580</v>
      </c>
      <c r="L46" s="12">
        <f>'Ciljana razina usluge'!$B$8</f>
        <v>550</v>
      </c>
      <c r="M46" s="12">
        <f>'Ciljana razina usluge'!$B$9</f>
        <v>550</v>
      </c>
      <c r="N46" s="18">
        <f>'Ciljana razina usluge'!$B$10</f>
        <v>5.0000000000000001E-3</v>
      </c>
      <c r="P46" s="12">
        <f t="shared" si="2"/>
        <v>4</v>
      </c>
    </row>
    <row r="47" spans="1:16" x14ac:dyDescent="0.25">
      <c r="A47" s="17">
        <f t="shared" si="3"/>
        <v>45755</v>
      </c>
      <c r="B47" s="18">
        <f t="shared" si="4"/>
        <v>1</v>
      </c>
      <c r="C47" s="18">
        <f t="shared" si="0"/>
        <v>0</v>
      </c>
      <c r="D47" s="19" t="str" cm="1">
        <f t="array" ref="D47">IFERROR(SUMPRODUCT((Podaci!A47:A949=$A47)*(Podaci!D47:D949=$H$3)*(Podaci!E47:E949="PISP")*(Podaci!F47:F949="Y")*(Podaci!G47:G949))/SUMPRODUCT((Podaci!A47:A949=$A47)*(Podaci!D47:D949=$H$3)*(Podaci!E47:E949="PISP")*(Podaci!F47:F949="Y")*(Podaci!H47:H949)),"")</f>
        <v/>
      </c>
      <c r="E47" s="19" cm="1">
        <f t="array" ref="E47">IFERROR(SUMPRODUCT((Podaci!A47:A949=$A47)*(Podaci!D47:D949=$H$3)*(Podaci!E47:E949="AISP")*(Podaci!D47:F949="Y")*Podaci!G47:G949)/SUMPRODUCT((Podaci!A47:A949=$A47)*(Podaci!D47:D949=$H$3)*(Podaci!E47:E949="AISP")*(Podaci!D47:F949="Y")*Podaci!H47:H949),"")</f>
        <v>3.2358040786457201</v>
      </c>
      <c r="F47" s="19" t="str" cm="1">
        <f t="array" ref="F47">IFERROR(SUMPRODUCT((Podaci!A47:A949=$A47)*(Podaci!D47:D949=$H$3)*(Podaci!E47:E949="CoF")*(Podaci!D47:F949="Y")*Podaci!G47:G949)/SUMPRODUCT((Podaci!A47:A949=$A47)*(Podaci!D47:D949=$H$3)*(Podaci!E47:E949="CoF")*(Podaci!D47:F949="Y")*Podaci!H47:H949),"")</f>
        <v/>
      </c>
      <c r="G47" s="18">
        <f>IFERROR((SUMIFS(Podaci!I45:I949,Podaci!A45:A949,A47,Podaci!D45:D949,$H$3)/SUMIFS(Podaci!H45:H949,Podaci!A45:A949,A47,Podaci!D45:D949,$H$3)),"")</f>
        <v>0</v>
      </c>
      <c r="H47" s="12"/>
      <c r="I47" s="18">
        <f>'Ciljana razina usluge'!$B$5</f>
        <v>0.99</v>
      </c>
      <c r="J47" s="18">
        <f>'Ciljana razina usluge'!$B$6</f>
        <v>0.01</v>
      </c>
      <c r="K47" s="12">
        <f>'Ciljana razina usluge'!$B$7</f>
        <v>580</v>
      </c>
      <c r="L47" s="12">
        <f>'Ciljana razina usluge'!$B$8</f>
        <v>550</v>
      </c>
      <c r="M47" s="12">
        <f>'Ciljana razina usluge'!$B$9</f>
        <v>550</v>
      </c>
      <c r="N47" s="18">
        <f>'Ciljana razina usluge'!$B$10</f>
        <v>5.0000000000000001E-3</v>
      </c>
      <c r="P47" s="12">
        <f t="shared" si="2"/>
        <v>4</v>
      </c>
    </row>
    <row r="48" spans="1:16" x14ac:dyDescent="0.25">
      <c r="A48" s="17">
        <f t="shared" si="3"/>
        <v>45756</v>
      </c>
      <c r="B48" s="18">
        <f t="shared" si="4"/>
        <v>1</v>
      </c>
      <c r="C48" s="18">
        <f t="shared" si="0"/>
        <v>0</v>
      </c>
      <c r="D48" s="19" t="str" cm="1">
        <f t="array" ref="D48">IFERROR(SUMPRODUCT((Podaci!A48:A950=$A48)*(Podaci!D48:D950=$H$3)*(Podaci!E48:E950="PISP")*(Podaci!F48:F950="Y")*(Podaci!G48:G950))/SUMPRODUCT((Podaci!A48:A950=$A48)*(Podaci!D48:D950=$H$3)*(Podaci!E48:E950="PISP")*(Podaci!F48:F950="Y")*(Podaci!H48:H950)),"")</f>
        <v/>
      </c>
      <c r="E48" s="19" cm="1">
        <f t="array" ref="E48">IFERROR(SUMPRODUCT((Podaci!A48:A950=$A48)*(Podaci!D48:D950=$H$3)*(Podaci!E48:E950="AISP")*(Podaci!D48:F950="Y")*Podaci!G48:G950)/SUMPRODUCT((Podaci!A48:A950=$A48)*(Podaci!D48:D950=$H$3)*(Podaci!E48:E950="AISP")*(Podaci!D48:F950="Y")*Podaci!H48:H950),"")</f>
        <v>2.7124374521579315</v>
      </c>
      <c r="F48" s="19" t="str" cm="1">
        <f t="array" ref="F48">IFERROR(SUMPRODUCT((Podaci!A48:A950=$A48)*(Podaci!D48:D950=$H$3)*(Podaci!E48:E950="CoF")*(Podaci!D48:F950="Y")*Podaci!G48:G950)/SUMPRODUCT((Podaci!A48:A950=$A48)*(Podaci!D48:D950=$H$3)*(Podaci!E48:E950="CoF")*(Podaci!D48:F950="Y")*Podaci!H48:H950),"")</f>
        <v/>
      </c>
      <c r="G48" s="18">
        <f>IFERROR((SUMIFS(Podaci!I46:I950,Podaci!A46:A950,A48,Podaci!D46:D950,$H$3)/SUMIFS(Podaci!H46:H950,Podaci!A46:A950,A48,Podaci!D46:D950,$H$3)),"")</f>
        <v>0</v>
      </c>
      <c r="H48" s="12"/>
      <c r="I48" s="18">
        <f>'Ciljana razina usluge'!$B$5</f>
        <v>0.99</v>
      </c>
      <c r="J48" s="18">
        <f>'Ciljana razina usluge'!$B$6</f>
        <v>0.01</v>
      </c>
      <c r="K48" s="12">
        <f>'Ciljana razina usluge'!$B$7</f>
        <v>580</v>
      </c>
      <c r="L48" s="12">
        <f>'Ciljana razina usluge'!$B$8</f>
        <v>550</v>
      </c>
      <c r="M48" s="12">
        <f>'Ciljana razina usluge'!$B$9</f>
        <v>550</v>
      </c>
      <c r="N48" s="18">
        <f>'Ciljana razina usluge'!$B$10</f>
        <v>5.0000000000000001E-3</v>
      </c>
      <c r="P48" s="12">
        <f t="shared" si="2"/>
        <v>4</v>
      </c>
    </row>
    <row r="49" spans="1:16" x14ac:dyDescent="0.25">
      <c r="A49" s="17">
        <f t="shared" si="3"/>
        <v>45757</v>
      </c>
      <c r="B49" s="18">
        <f t="shared" si="4"/>
        <v>1</v>
      </c>
      <c r="C49" s="18">
        <f t="shared" si="0"/>
        <v>0</v>
      </c>
      <c r="D49" s="19" cm="1">
        <f t="array" ref="D49">IFERROR(SUMPRODUCT((Podaci!A49:A951=$A49)*(Podaci!D49:D951=$H$3)*(Podaci!E49:E951="PISP")*(Podaci!F49:F951="Y")*(Podaci!G49:G951))/SUMPRODUCT((Podaci!A49:A951=$A49)*(Podaci!D49:D951=$H$3)*(Podaci!E49:E951="PISP")*(Podaci!F49:F951="Y")*(Podaci!H49:H951)),"")</f>
        <v>1133.3321416666665</v>
      </c>
      <c r="E49" s="19" cm="1">
        <f t="array" ref="E49">IFERROR(SUMPRODUCT((Podaci!A49:A951=$A49)*(Podaci!D49:D951=$H$3)*(Podaci!E49:E951="AISP")*(Podaci!D49:F951="Y")*Podaci!G49:G951)/SUMPRODUCT((Podaci!A49:A951=$A49)*(Podaci!D49:D951=$H$3)*(Podaci!E49:E951="AISP")*(Podaci!D49:F951="Y")*Podaci!H49:H951),"")</f>
        <v>8.7884240899375463</v>
      </c>
      <c r="F49" s="19" t="str" cm="1">
        <f t="array" ref="F49">IFERROR(SUMPRODUCT((Podaci!A49:A951=$A49)*(Podaci!D49:D951=$H$3)*(Podaci!E49:E951="CoF")*(Podaci!D49:F951="Y")*Podaci!G49:G951)/SUMPRODUCT((Podaci!A49:A951=$A49)*(Podaci!D49:D951=$H$3)*(Podaci!E49:E951="CoF")*(Podaci!D49:F951="Y")*Podaci!H49:H951),"")</f>
        <v/>
      </c>
      <c r="G49" s="18">
        <f>IFERROR((SUMIFS(Podaci!I47:I951,Podaci!A47:A951,A49,Podaci!D47:D951,$H$3)/SUMIFS(Podaci!H47:H951,Podaci!A47:A951,A49,Podaci!D47:D951,$H$3)),"")</f>
        <v>0</v>
      </c>
      <c r="H49" s="12"/>
      <c r="I49" s="18">
        <f>'Ciljana razina usluge'!$B$5</f>
        <v>0.99</v>
      </c>
      <c r="J49" s="18">
        <f>'Ciljana razina usluge'!$B$6</f>
        <v>0.01</v>
      </c>
      <c r="K49" s="12">
        <f>'Ciljana razina usluge'!$B$7</f>
        <v>580</v>
      </c>
      <c r="L49" s="12">
        <f>'Ciljana razina usluge'!$B$8</f>
        <v>550</v>
      </c>
      <c r="M49" s="12">
        <f>'Ciljana razina usluge'!$B$9</f>
        <v>550</v>
      </c>
      <c r="N49" s="18">
        <f>'Ciljana razina usluge'!$B$10</f>
        <v>5.0000000000000001E-3</v>
      </c>
      <c r="P49" s="12">
        <f t="shared" si="2"/>
        <v>4</v>
      </c>
    </row>
    <row r="50" spans="1:16" x14ac:dyDescent="0.25">
      <c r="A50" s="17">
        <f t="shared" si="3"/>
        <v>45758</v>
      </c>
      <c r="B50" s="18">
        <f t="shared" si="4"/>
        <v>1</v>
      </c>
      <c r="C50" s="18">
        <f t="shared" si="0"/>
        <v>0</v>
      </c>
      <c r="D50" s="19" t="str" cm="1">
        <f t="array" ref="D50">IFERROR(SUMPRODUCT((Podaci!A50:A952=$A50)*(Podaci!D50:D952=$H$3)*(Podaci!E50:E952="PISP")*(Podaci!F50:F952="Y")*(Podaci!G50:G952))/SUMPRODUCT((Podaci!A50:A952=$A50)*(Podaci!D50:D952=$H$3)*(Podaci!E50:E952="PISP")*(Podaci!F50:F952="Y")*(Podaci!H50:H952)),"")</f>
        <v/>
      </c>
      <c r="E50" s="19" cm="1">
        <f t="array" ref="E50">IFERROR(SUMPRODUCT((Podaci!A50:A952=$A50)*(Podaci!D50:D952=$H$3)*(Podaci!E50:E952="AISP")*(Podaci!D50:F952="Y")*Podaci!G50:G952)/SUMPRODUCT((Podaci!A50:A952=$A50)*(Podaci!D50:D952=$H$3)*(Podaci!E50:E952="AISP")*(Podaci!D50:F952="Y")*Podaci!H50:H952),"")</f>
        <v>2.3243833341808435</v>
      </c>
      <c r="F50" s="19" t="str" cm="1">
        <f t="array" ref="F50">IFERROR(SUMPRODUCT((Podaci!A50:A952=$A50)*(Podaci!D50:D952=$H$3)*(Podaci!E50:E952="CoF")*(Podaci!D50:F952="Y")*Podaci!G50:G952)/SUMPRODUCT((Podaci!A50:A952=$A50)*(Podaci!D50:D952=$H$3)*(Podaci!E50:E952="CoF")*(Podaci!D50:F952="Y")*Podaci!H50:H952),"")</f>
        <v/>
      </c>
      <c r="G50" s="18">
        <f>IFERROR((SUMIFS(Podaci!I48:I952,Podaci!A48:A952,A50,Podaci!D48:D952,$H$3)/SUMIFS(Podaci!H48:H952,Podaci!A48:A952,A50,Podaci!D48:D952,$H$3)),"")</f>
        <v>0</v>
      </c>
      <c r="H50" s="12"/>
      <c r="I50" s="18">
        <f>'Ciljana razina usluge'!$B$5</f>
        <v>0.99</v>
      </c>
      <c r="J50" s="18">
        <f>'Ciljana razina usluge'!$B$6</f>
        <v>0.01</v>
      </c>
      <c r="K50" s="12">
        <f>'Ciljana razina usluge'!$B$7</f>
        <v>580</v>
      </c>
      <c r="L50" s="12">
        <f>'Ciljana razina usluge'!$B$8</f>
        <v>550</v>
      </c>
      <c r="M50" s="12">
        <f>'Ciljana razina usluge'!$B$9</f>
        <v>550</v>
      </c>
      <c r="N50" s="18">
        <f>'Ciljana razina usluge'!$B$10</f>
        <v>5.0000000000000001E-3</v>
      </c>
      <c r="P50" s="12">
        <f t="shared" si="2"/>
        <v>4</v>
      </c>
    </row>
    <row r="51" spans="1:16" x14ac:dyDescent="0.25">
      <c r="A51" s="17">
        <f t="shared" si="3"/>
        <v>45759</v>
      </c>
      <c r="B51" s="18">
        <f t="shared" si="4"/>
        <v>1</v>
      </c>
      <c r="C51" s="18">
        <f t="shared" si="0"/>
        <v>0</v>
      </c>
      <c r="D51" s="19" t="str" cm="1">
        <f t="array" ref="D51">IFERROR(SUMPRODUCT((Podaci!A51:A953=$A51)*(Podaci!D51:D953=$H$3)*(Podaci!E51:E953="PISP")*(Podaci!F51:F953="Y")*(Podaci!G51:G953))/SUMPRODUCT((Podaci!A51:A953=$A51)*(Podaci!D51:D953=$H$3)*(Podaci!E51:E953="PISP")*(Podaci!F51:F953="Y")*(Podaci!H51:H953)),"")</f>
        <v/>
      </c>
      <c r="E51" s="19" cm="1">
        <f t="array" ref="E51">IFERROR(SUMPRODUCT((Podaci!A51:A953=$A51)*(Podaci!D51:D953=$H$3)*(Podaci!E51:E953="AISP")*(Podaci!D51:F953="Y")*Podaci!G51:G953)/SUMPRODUCT((Podaci!A51:A953=$A51)*(Podaci!D51:D953=$H$3)*(Podaci!E51:E953="AISP")*(Podaci!D51:F953="Y")*Podaci!H51:H953),"")</f>
        <v>2.3013584937485301</v>
      </c>
      <c r="F51" s="19" t="str" cm="1">
        <f t="array" ref="F51">IFERROR(SUMPRODUCT((Podaci!A51:A953=$A51)*(Podaci!D51:D953=$H$3)*(Podaci!E51:E953="CoF")*(Podaci!D51:F953="Y")*Podaci!G51:G953)/SUMPRODUCT((Podaci!A51:A953=$A51)*(Podaci!D51:D953=$H$3)*(Podaci!E51:E953="CoF")*(Podaci!D51:F953="Y")*Podaci!H51:H953),"")</f>
        <v/>
      </c>
      <c r="G51" s="18">
        <f>IFERROR((SUMIFS(Podaci!I49:I953,Podaci!A49:A953,A51,Podaci!D49:D953,$H$3)/SUMIFS(Podaci!H49:H953,Podaci!A49:A953,A51,Podaci!D49:D953,$H$3)),"")</f>
        <v>0</v>
      </c>
      <c r="H51" s="12"/>
      <c r="I51" s="18">
        <f>'Ciljana razina usluge'!$B$5</f>
        <v>0.99</v>
      </c>
      <c r="J51" s="18">
        <f>'Ciljana razina usluge'!$B$6</f>
        <v>0.01</v>
      </c>
      <c r="K51" s="12">
        <f>'Ciljana razina usluge'!$B$7</f>
        <v>580</v>
      </c>
      <c r="L51" s="12">
        <f>'Ciljana razina usluge'!$B$8</f>
        <v>550</v>
      </c>
      <c r="M51" s="12">
        <f>'Ciljana razina usluge'!$B$9</f>
        <v>550</v>
      </c>
      <c r="N51" s="18">
        <f>'Ciljana razina usluge'!$B$10</f>
        <v>5.0000000000000001E-3</v>
      </c>
      <c r="P51" s="12">
        <f t="shared" si="2"/>
        <v>4</v>
      </c>
    </row>
    <row r="52" spans="1:16" x14ac:dyDescent="0.25">
      <c r="A52" s="17">
        <f t="shared" si="3"/>
        <v>45760</v>
      </c>
      <c r="B52" s="18">
        <f t="shared" si="4"/>
        <v>1</v>
      </c>
      <c r="C52" s="18">
        <f t="shared" si="0"/>
        <v>0</v>
      </c>
      <c r="D52" s="19" t="str" cm="1">
        <f t="array" ref="D52">IFERROR(SUMPRODUCT((Podaci!A52:A954=$A52)*(Podaci!D52:D954=$H$3)*(Podaci!E52:E954="PISP")*(Podaci!F52:F954="Y")*Podaci!G52:G954)/SUMPRODUCT((Podaci!A52:A954=$A52)*(Podaci!D52:D954=$H$3)*(Podaci!E52:E954="PISP")*(Podaci!F52:F954="Y")*Podaci!H52:H954),"")</f>
        <v/>
      </c>
      <c r="E52" s="19" cm="1">
        <f t="array" ref="E52">IFERROR(SUMPRODUCT((Podaci!A52:A954=$A52)*(Podaci!D52:D954=$H$3)*(Podaci!E52:E954="AISP")*(Podaci!D52:F954="Y")*Podaci!G52:G954)/SUMPRODUCT((Podaci!A52:A954=$A52)*(Podaci!D52:D954=$H$3)*(Podaci!E52:E954="AISP")*(Podaci!D52:F954="Y")*Podaci!H52:H954),"")</f>
        <v>4.7458690384751563</v>
      </c>
      <c r="F52" s="19" t="str" cm="1">
        <f t="array" ref="F52">IFERROR(SUMPRODUCT((Podaci!A52:A954=$A52)*(Podaci!D52:D954=$H$3)*(Podaci!E52:E954="CoF")*(Podaci!D52:F954="Y")*Podaci!G52:G954)/SUMPRODUCT((Podaci!A52:A954=$A52)*(Podaci!D52:D954=$H$3)*(Podaci!E52:E954="CoF")*(Podaci!D52:F954="Y")*Podaci!H52:H954),"")</f>
        <v/>
      </c>
      <c r="G52" s="18">
        <f>IFERROR((SUMIFS(Podaci!I50:I954,Podaci!A50:A954,A52,Podaci!D50:D954,$H$3)/SUMIFS(Podaci!H50:H954,Podaci!A50:A954,A52,Podaci!D50:D954,$H$3)),"")</f>
        <v>0</v>
      </c>
      <c r="H52" s="12"/>
      <c r="I52" s="18">
        <f>'Ciljana razina usluge'!$B$5</f>
        <v>0.99</v>
      </c>
      <c r="J52" s="18">
        <f>'Ciljana razina usluge'!$B$6</f>
        <v>0.01</v>
      </c>
      <c r="K52" s="12">
        <f>'Ciljana razina usluge'!$B$7</f>
        <v>580</v>
      </c>
      <c r="L52" s="12">
        <f>'Ciljana razina usluge'!$B$8</f>
        <v>550</v>
      </c>
      <c r="M52" s="12">
        <f>'Ciljana razina usluge'!$B$9</f>
        <v>550</v>
      </c>
      <c r="N52" s="18">
        <f>'Ciljana razina usluge'!$B$10</f>
        <v>5.0000000000000001E-3</v>
      </c>
      <c r="P52" s="12">
        <f t="shared" si="2"/>
        <v>4</v>
      </c>
    </row>
    <row r="53" spans="1:16" x14ac:dyDescent="0.25">
      <c r="A53" s="17">
        <f t="shared" si="3"/>
        <v>45761</v>
      </c>
      <c r="B53" s="18">
        <f t="shared" si="4"/>
        <v>1</v>
      </c>
      <c r="C53" s="18">
        <f t="shared" si="0"/>
        <v>0</v>
      </c>
      <c r="D53" s="19" t="str" cm="1">
        <f t="array" ref="D53">IFERROR(SUMPRODUCT((Podaci!A53:A955=$A53)*(Podaci!D53:D955=$H$3)*(Podaci!E53:E955="PISP")*(Podaci!F53:F955="Y")*Podaci!G53:G955)/SUMPRODUCT((Podaci!A53:A955=$A53)*(Podaci!D53:D955=$H$3)*(Podaci!E53:E955="PISP")*(Podaci!F53:F955="Y")*Podaci!H53:H955),"")</f>
        <v/>
      </c>
      <c r="E53" s="19" cm="1">
        <f t="array" ref="E53">IFERROR(SUMPRODUCT((Podaci!A53:A955=$A53)*(Podaci!D53:D955=$H$3)*(Podaci!E53:E955="AISP")*(Podaci!D53:F955="Y")*Podaci!G53:G955)/SUMPRODUCT((Podaci!A53:A955=$A53)*(Podaci!D53:D955=$H$3)*(Podaci!E53:E955="AISP")*(Podaci!D53:F955="Y")*Podaci!H53:H955),"")</f>
        <v>2.7019942419648673</v>
      </c>
      <c r="F53" s="19" t="str" cm="1">
        <f t="array" ref="F53">IFERROR(SUMPRODUCT((Podaci!A53:A955=$A53)*(Podaci!D53:D955=$H$3)*(Podaci!E53:E955="CoF")*(Podaci!D53:F955="Y")*Podaci!G53:G955)/SUMPRODUCT((Podaci!A53:A955=$A53)*(Podaci!D53:D955=$H$3)*(Podaci!E53:E955="CoF")*(Podaci!D53:F955="Y")*Podaci!H53:H955),"")</f>
        <v/>
      </c>
      <c r="G53" s="18">
        <f>IFERROR((SUMIFS(Podaci!I51:I955,Podaci!A51:A955,A53,Podaci!D51:D955,$H$3)/SUMIFS(Podaci!H51:H955,Podaci!A51:A955,A53,Podaci!D51:D955,$H$3)),"")</f>
        <v>0</v>
      </c>
      <c r="H53" s="12"/>
      <c r="I53" s="18">
        <f>'Ciljana razina usluge'!$B$5</f>
        <v>0.99</v>
      </c>
      <c r="J53" s="18">
        <f>'Ciljana razina usluge'!$B$6</f>
        <v>0.01</v>
      </c>
      <c r="K53" s="12">
        <f>'Ciljana razina usluge'!$B$7</f>
        <v>580</v>
      </c>
      <c r="L53" s="12">
        <f>'Ciljana razina usluge'!$B$8</f>
        <v>550</v>
      </c>
      <c r="M53" s="12">
        <f>'Ciljana razina usluge'!$B$9</f>
        <v>550</v>
      </c>
      <c r="N53" s="18">
        <f>'Ciljana razina usluge'!$B$10</f>
        <v>5.0000000000000001E-3</v>
      </c>
      <c r="P53" s="12">
        <f t="shared" si="2"/>
        <v>4</v>
      </c>
    </row>
    <row r="54" spans="1:16" x14ac:dyDescent="0.25">
      <c r="A54" s="17">
        <f t="shared" si="3"/>
        <v>45762</v>
      </c>
      <c r="B54" s="18">
        <f t="shared" si="4"/>
        <v>1</v>
      </c>
      <c r="C54" s="18">
        <f t="shared" si="0"/>
        <v>0</v>
      </c>
      <c r="D54" s="19" t="str" cm="1">
        <f t="array" ref="D54">IFERROR(SUMPRODUCT((Podaci!A54:A956=$A54)*(Podaci!D54:D956=$H$3)*(Podaci!E54:E956="PISP")*(Podaci!F54:F956="Y")*Podaci!G54:G956)/SUMPRODUCT((Podaci!A54:A956=$A54)*(Podaci!D54:D956=$H$3)*(Podaci!E54:E956="PISP")*(Podaci!F54:F956="Y")*Podaci!H54:H956),"")</f>
        <v/>
      </c>
      <c r="E54" s="19" cm="1">
        <f t="array" ref="E54">IFERROR(SUMPRODUCT((Podaci!A54:A956=$A54)*(Podaci!D54:D956=$H$3)*(Podaci!E54:E956="AISP")*(Podaci!D54:F956="Y")*Podaci!G54:G956)/SUMPRODUCT((Podaci!A54:A956=$A54)*(Podaci!D54:D956=$H$3)*(Podaci!E54:E956="AISP")*(Podaci!D54:F956="Y")*Podaci!H54:H956),"")</f>
        <v>3.1968638012899353</v>
      </c>
      <c r="F54" s="19" t="str" cm="1">
        <f t="array" ref="F54">IFERROR(SUMPRODUCT((Podaci!A54:A956=$A54)*(Podaci!D54:D956=$H$3)*(Podaci!E54:E956="CoF")*(Podaci!D54:F956="Y")*Podaci!G54:G956)/SUMPRODUCT((Podaci!A54:A956=$A54)*(Podaci!D54:D956=$H$3)*(Podaci!E54:E956="CoF")*(Podaci!D54:F956="Y")*Podaci!H54:H956),"")</f>
        <v/>
      </c>
      <c r="G54" s="18">
        <f>IFERROR((SUMIFS(Podaci!I52:I956,Podaci!A52:A956,A54,Podaci!D52:D956,$H$3)/SUMIFS(Podaci!H52:H956,Podaci!A52:A956,A54,Podaci!D52:D956,$H$3)),"")</f>
        <v>0</v>
      </c>
      <c r="H54" s="12"/>
      <c r="I54" s="18">
        <f>'Ciljana razina usluge'!$B$5</f>
        <v>0.99</v>
      </c>
      <c r="J54" s="18">
        <f>'Ciljana razina usluge'!$B$6</f>
        <v>0.01</v>
      </c>
      <c r="K54" s="12">
        <f>'Ciljana razina usluge'!$B$7</f>
        <v>580</v>
      </c>
      <c r="L54" s="12">
        <f>'Ciljana razina usluge'!$B$8</f>
        <v>550</v>
      </c>
      <c r="M54" s="12">
        <f>'Ciljana razina usluge'!$B$9</f>
        <v>550</v>
      </c>
      <c r="N54" s="18">
        <f>'Ciljana razina usluge'!$B$10</f>
        <v>5.0000000000000001E-3</v>
      </c>
      <c r="P54" s="12">
        <f t="shared" si="2"/>
        <v>4</v>
      </c>
    </row>
    <row r="55" spans="1:16" x14ac:dyDescent="0.25">
      <c r="A55" s="17">
        <f t="shared" si="3"/>
        <v>45763</v>
      </c>
      <c r="B55" s="18">
        <f t="shared" si="4"/>
        <v>1</v>
      </c>
      <c r="C55" s="18">
        <f t="shared" si="0"/>
        <v>0</v>
      </c>
      <c r="D55" s="19" t="str" cm="1">
        <f t="array" ref="D55">IFERROR(SUMPRODUCT((Podaci!A55:A957=$A55)*(Podaci!D55:D957=$H$3)*(Podaci!E55:E957="PISP")*(Podaci!F55:F957="Y")*Podaci!G55:G957)/SUMPRODUCT((Podaci!A55:A957=$A55)*(Podaci!D55:D957=$H$3)*(Podaci!E55:E957="PISP")*(Podaci!F55:F957="Y")*Podaci!H55:H957),"")</f>
        <v/>
      </c>
      <c r="E55" s="19" cm="1">
        <f t="array" ref="E55">IFERROR(SUMPRODUCT((Podaci!A55:A957=$A55)*(Podaci!D55:D957=$H$3)*(Podaci!E55:E957="AISP")*(Podaci!D55:F957="Y")*Podaci!G55:G957)/SUMPRODUCT((Podaci!A55:A957=$A55)*(Podaci!D55:D957=$H$3)*(Podaci!E55:E957="AISP")*(Podaci!D55:F957="Y")*Podaci!H55:H957),"")</f>
        <v>2.5855318945931924</v>
      </c>
      <c r="F55" s="19" t="str" cm="1">
        <f t="array" ref="F55">IFERROR(SUMPRODUCT((Podaci!A55:A957=$A55)*(Podaci!D55:D957=$H$3)*(Podaci!E55:E957="CoF")*(Podaci!D55:F957="Y")*Podaci!G55:G957)/SUMPRODUCT((Podaci!A55:A957=$A55)*(Podaci!D55:D957=$H$3)*(Podaci!E55:E957="CoF")*(Podaci!D55:F957="Y")*Podaci!H55:H957),"")</f>
        <v/>
      </c>
      <c r="G55" s="18">
        <f>IFERROR((SUMIFS(Podaci!I53:I957,Podaci!A53:A957,A55,Podaci!D53:D957,$H$3)/SUMIFS(Podaci!H53:H957,Podaci!A53:A957,A55,Podaci!D53:D957,$H$3)),"")</f>
        <v>0</v>
      </c>
      <c r="H55" s="12"/>
      <c r="I55" s="18">
        <f>'Ciljana razina usluge'!$B$5</f>
        <v>0.99</v>
      </c>
      <c r="J55" s="18">
        <f>'Ciljana razina usluge'!$B$6</f>
        <v>0.01</v>
      </c>
      <c r="K55" s="12">
        <f>'Ciljana razina usluge'!$B$7</f>
        <v>580</v>
      </c>
      <c r="L55" s="12">
        <f>'Ciljana razina usluge'!$B$8</f>
        <v>550</v>
      </c>
      <c r="M55" s="12">
        <f>'Ciljana razina usluge'!$B$9</f>
        <v>550</v>
      </c>
      <c r="N55" s="18">
        <f>'Ciljana razina usluge'!$B$10</f>
        <v>5.0000000000000001E-3</v>
      </c>
      <c r="P55" s="12">
        <f t="shared" si="2"/>
        <v>4</v>
      </c>
    </row>
    <row r="56" spans="1:16" x14ac:dyDescent="0.25">
      <c r="A56" s="17">
        <f t="shared" si="3"/>
        <v>45764</v>
      </c>
      <c r="B56" s="18">
        <f t="shared" si="4"/>
        <v>1</v>
      </c>
      <c r="C56" s="18">
        <f t="shared" si="0"/>
        <v>0</v>
      </c>
      <c r="D56" s="19" t="str" cm="1">
        <f t="array" ref="D56">IFERROR(SUMPRODUCT((Podaci!A56:A958=$A56)*(Podaci!D56:D958=$H$3)*(Podaci!E56:E958="PISP")*(Podaci!F56:F958="Y")*Podaci!G56:G958)/SUMPRODUCT((Podaci!A56:A958=$A56)*(Podaci!D56:D958=$H$3)*(Podaci!E56:E958="PISP")*(Podaci!F56:F958="Y")*Podaci!H56:H958),"")</f>
        <v/>
      </c>
      <c r="E56" s="19" cm="1">
        <f t="array" ref="E56">IFERROR(SUMPRODUCT((Podaci!A56:A958=$A56)*(Podaci!D56:D958=$H$3)*(Podaci!E56:E958="AISP")*(Podaci!D56:F958="Y")*Podaci!G56:G958)/SUMPRODUCT((Podaci!A56:A958=$A56)*(Podaci!D56:D958=$H$3)*(Podaci!E56:E958="AISP")*(Podaci!D56:F958="Y")*Podaci!H56:H958),"")</f>
        <v>2.8274787779692594</v>
      </c>
      <c r="F56" s="19" t="str" cm="1">
        <f t="array" ref="F56">IFERROR(SUMPRODUCT((Podaci!A56:A958=$A56)*(Podaci!D56:D958=$H$3)*(Podaci!E56:E958="CoF")*(Podaci!D56:F958="Y")*Podaci!G56:G958)/SUMPRODUCT((Podaci!A56:A958=$A56)*(Podaci!D56:D958=$H$3)*(Podaci!E56:E958="CoF")*(Podaci!D56:F958="Y")*Podaci!H56:H958),"")</f>
        <v/>
      </c>
      <c r="G56" s="18">
        <f>IFERROR((SUMIFS(Podaci!I54:I958,Podaci!A54:A958,A56,Podaci!D54:D958,$H$3)/SUMIFS(Podaci!H54:H958,Podaci!A54:A958,A56,Podaci!D54:D958,$H$3)),"")</f>
        <v>0</v>
      </c>
      <c r="H56" s="12"/>
      <c r="I56" s="18">
        <f>'Ciljana razina usluge'!$B$5</f>
        <v>0.99</v>
      </c>
      <c r="J56" s="18">
        <f>'Ciljana razina usluge'!$B$6</f>
        <v>0.01</v>
      </c>
      <c r="K56" s="12">
        <f>'Ciljana razina usluge'!$B$7</f>
        <v>580</v>
      </c>
      <c r="L56" s="12">
        <f>'Ciljana razina usluge'!$B$8</f>
        <v>550</v>
      </c>
      <c r="M56" s="12">
        <f>'Ciljana razina usluge'!$B$9</f>
        <v>550</v>
      </c>
      <c r="N56" s="18">
        <f>'Ciljana razina usluge'!$B$10</f>
        <v>5.0000000000000001E-3</v>
      </c>
      <c r="P56" s="12">
        <f t="shared" si="2"/>
        <v>4</v>
      </c>
    </row>
    <row r="57" spans="1:16" x14ac:dyDescent="0.25">
      <c r="A57" s="17">
        <f t="shared" si="3"/>
        <v>45765</v>
      </c>
      <c r="B57" s="18">
        <f t="shared" si="4"/>
        <v>1</v>
      </c>
      <c r="C57" s="18">
        <f t="shared" si="0"/>
        <v>0</v>
      </c>
      <c r="D57" s="19" t="str" cm="1">
        <f t="array" ref="D57">IFERROR(SUMPRODUCT((Podaci!A57:A959=$A57)*(Podaci!D57:D959=$H$3)*(Podaci!E57:E959="PISP")*(Podaci!F57:F959="Y")*Podaci!G57:G959)/SUMPRODUCT((Podaci!A57:A959=$A57)*(Podaci!D57:D959=$H$3)*(Podaci!E57:E959="PISP")*(Podaci!F57:F959="Y")*Podaci!H57:H959),"")</f>
        <v/>
      </c>
      <c r="E57" s="19" cm="1">
        <f t="array" ref="E57">IFERROR(SUMPRODUCT((Podaci!A57:A959=$A57)*(Podaci!D57:D959=$H$3)*(Podaci!E57:E959="AISP")*(Podaci!D57:F959="Y")*Podaci!G57:G959)/SUMPRODUCT((Podaci!A57:A959=$A57)*(Podaci!D57:D959=$H$3)*(Podaci!E57:E959="AISP")*(Podaci!D57:F959="Y")*Podaci!H57:H959),"")</f>
        <v>2.8468991719980936</v>
      </c>
      <c r="F57" s="19" t="str" cm="1">
        <f t="array" ref="F57">IFERROR(SUMPRODUCT((Podaci!A57:A959=$A57)*(Podaci!D57:D959=$H$3)*(Podaci!E57:E959="CoF")*(Podaci!D57:F959="Y")*Podaci!G57:G959)/SUMPRODUCT((Podaci!A57:A959=$A57)*(Podaci!D57:D959=$H$3)*(Podaci!E57:E959="CoF")*(Podaci!D57:F959="Y")*Podaci!H57:H959),"")</f>
        <v/>
      </c>
      <c r="G57" s="18">
        <f>IFERROR((SUMIFS(Podaci!I55:I959,Podaci!A55:A959,A57,Podaci!D55:D959,$H$3)/SUMIFS(Podaci!H55:H959,Podaci!A55:A959,A57,Podaci!D55:D959,$H$3)),"")</f>
        <v>0</v>
      </c>
      <c r="H57" s="12"/>
      <c r="I57" s="18">
        <f>'Ciljana razina usluge'!$B$5</f>
        <v>0.99</v>
      </c>
      <c r="J57" s="18">
        <f>'Ciljana razina usluge'!$B$6</f>
        <v>0.01</v>
      </c>
      <c r="K57" s="12">
        <f>'Ciljana razina usluge'!$B$7</f>
        <v>580</v>
      </c>
      <c r="L57" s="12">
        <f>'Ciljana razina usluge'!$B$8</f>
        <v>550</v>
      </c>
      <c r="M57" s="12">
        <f>'Ciljana razina usluge'!$B$9</f>
        <v>550</v>
      </c>
      <c r="N57" s="18">
        <f>'Ciljana razina usluge'!$B$10</f>
        <v>5.0000000000000001E-3</v>
      </c>
      <c r="P57" s="12">
        <f t="shared" si="2"/>
        <v>4</v>
      </c>
    </row>
    <row r="58" spans="1:16" x14ac:dyDescent="0.25">
      <c r="A58" s="17">
        <f t="shared" si="3"/>
        <v>45766</v>
      </c>
      <c r="B58" s="18">
        <f t="shared" si="4"/>
        <v>1</v>
      </c>
      <c r="C58" s="18">
        <f t="shared" si="0"/>
        <v>0</v>
      </c>
      <c r="D58" s="19" t="str" cm="1">
        <f t="array" ref="D58">IFERROR(SUMPRODUCT((Podaci!A58:A960=$A58)*(Podaci!D58:D960=$H$3)*(Podaci!E58:E960="PISP")*(Podaci!F58:F960="Y")*Podaci!G58:G960)/SUMPRODUCT((Podaci!A58:A960=$A58)*(Podaci!D58:D960=$H$3)*(Podaci!E58:E960="PISP")*(Podaci!F58:F960="Y")*Podaci!H58:H960),"")</f>
        <v/>
      </c>
      <c r="E58" s="19" cm="1">
        <f t="array" ref="E58">IFERROR(SUMPRODUCT((Podaci!A58:A960=$A58)*(Podaci!D58:D960=$H$3)*(Podaci!E58:E960="AISP")*(Podaci!D58:F960="Y")*Podaci!G58:G960)/SUMPRODUCT((Podaci!A58:A960=$A58)*(Podaci!D58:D960=$H$3)*(Podaci!E58:E960="AISP")*(Podaci!D58:F960="Y")*Podaci!H58:H960),"")</f>
        <v>2.5728299774870744</v>
      </c>
      <c r="F58" s="19" t="str" cm="1">
        <f t="array" ref="F58">IFERROR(SUMPRODUCT((Podaci!A58:A960=$A58)*(Podaci!D58:D960=$H$3)*(Podaci!E58:E960="CoF")*(Podaci!D58:F960="Y")*Podaci!G58:G960)/SUMPRODUCT((Podaci!A58:A960=$A58)*(Podaci!D58:D960=$H$3)*(Podaci!E58:E960="CoF")*(Podaci!D58:F960="Y")*Podaci!H58:H960),"")</f>
        <v/>
      </c>
      <c r="G58" s="18">
        <f>IFERROR((SUMIFS(Podaci!I56:I960,Podaci!A56:A960,A58,Podaci!D56:D960,$H$3)/SUMIFS(Podaci!H56:H960,Podaci!A56:A960,A58,Podaci!D56:D960,$H$3)),"")</f>
        <v>0</v>
      </c>
      <c r="H58" s="12"/>
      <c r="I58" s="18">
        <f>'Ciljana razina usluge'!$B$5</f>
        <v>0.99</v>
      </c>
      <c r="J58" s="18">
        <f>'Ciljana razina usluge'!$B$6</f>
        <v>0.01</v>
      </c>
      <c r="K58" s="12">
        <f>'Ciljana razina usluge'!$B$7</f>
        <v>580</v>
      </c>
      <c r="L58" s="12">
        <f>'Ciljana razina usluge'!$B$8</f>
        <v>550</v>
      </c>
      <c r="M58" s="12">
        <f>'Ciljana razina usluge'!$B$9</f>
        <v>550</v>
      </c>
      <c r="N58" s="18">
        <f>'Ciljana razina usluge'!$B$10</f>
        <v>5.0000000000000001E-3</v>
      </c>
      <c r="P58" s="12">
        <f t="shared" si="2"/>
        <v>4</v>
      </c>
    </row>
    <row r="59" spans="1:16" x14ac:dyDescent="0.25">
      <c r="A59" s="17">
        <f t="shared" si="3"/>
        <v>45767</v>
      </c>
      <c r="B59" s="18">
        <f t="shared" si="4"/>
        <v>1</v>
      </c>
      <c r="C59" s="18">
        <f t="shared" si="0"/>
        <v>0</v>
      </c>
      <c r="D59" s="19" t="str" cm="1">
        <f t="array" ref="D59">IFERROR(SUMPRODUCT((Podaci!A59:A961=$A59)*(Podaci!D59:D961=$H$3)*(Podaci!E59:E961="PISP")*(Podaci!F59:F961="Y")*Podaci!G59:G961)/SUMPRODUCT((Podaci!A59:A961=$A59)*(Podaci!D59:D961=$H$3)*(Podaci!E59:E961="PISP")*(Podaci!F59:F961="Y")*Podaci!H59:H961),"")</f>
        <v/>
      </c>
      <c r="E59" s="19" cm="1">
        <f t="array" ref="E59">IFERROR(SUMPRODUCT((Podaci!A59:A961=$A59)*(Podaci!D59:D961=$H$3)*(Podaci!E59:E961="AISP")*(Podaci!D59:F961="Y")*Podaci!G59:G961)/SUMPRODUCT((Podaci!A59:A961=$A59)*(Podaci!D59:D961=$H$3)*(Podaci!E59:E961="AISP")*(Podaci!D59:F961="Y")*Podaci!H59:H961),"")</f>
        <v>4.1364084355448352</v>
      </c>
      <c r="F59" s="19" t="str" cm="1">
        <f t="array" ref="F59">IFERROR(SUMPRODUCT((Podaci!A59:A961=$A59)*(Podaci!D59:D961=$H$3)*(Podaci!E59:E961="CoF")*(Podaci!D59:F961="Y")*Podaci!G59:G961)/SUMPRODUCT((Podaci!A59:A961=$A59)*(Podaci!D59:D961=$H$3)*(Podaci!E59:E961="CoF")*(Podaci!D59:F961="Y")*Podaci!H59:H961),"")</f>
        <v/>
      </c>
      <c r="G59" s="18">
        <f>IFERROR((SUMIFS(Podaci!I57:I961,Podaci!A57:A961,A59,Podaci!D57:D961,$H$3)/SUMIFS(Podaci!H57:H961,Podaci!A57:A961,A59,Podaci!D57:D961,$H$3)),"")</f>
        <v>0</v>
      </c>
      <c r="H59" s="12"/>
      <c r="I59" s="18">
        <f>'Ciljana razina usluge'!$B$5</f>
        <v>0.99</v>
      </c>
      <c r="J59" s="18">
        <f>'Ciljana razina usluge'!$B$6</f>
        <v>0.01</v>
      </c>
      <c r="K59" s="12">
        <f>'Ciljana razina usluge'!$B$7</f>
        <v>580</v>
      </c>
      <c r="L59" s="12">
        <f>'Ciljana razina usluge'!$B$8</f>
        <v>550</v>
      </c>
      <c r="M59" s="12">
        <f>'Ciljana razina usluge'!$B$9</f>
        <v>550</v>
      </c>
      <c r="N59" s="18">
        <f>'Ciljana razina usluge'!$B$10</f>
        <v>5.0000000000000001E-3</v>
      </c>
      <c r="P59" s="12">
        <f t="shared" si="2"/>
        <v>4</v>
      </c>
    </row>
    <row r="60" spans="1:16" x14ac:dyDescent="0.25">
      <c r="A60" s="17">
        <f t="shared" si="3"/>
        <v>45768</v>
      </c>
      <c r="B60" s="18">
        <f t="shared" si="4"/>
        <v>1</v>
      </c>
      <c r="C60" s="18">
        <f t="shared" si="0"/>
        <v>0</v>
      </c>
      <c r="D60" s="19" t="str" cm="1">
        <f t="array" ref="D60">IFERROR(SUMPRODUCT((Podaci!A60:A962=$A60)*(Podaci!D60:D962=$H$3)*(Podaci!E60:E962="PISP")*(Podaci!F60:F962="Y")*Podaci!G60:G962)/SUMPRODUCT((Podaci!A60:A962=$A60)*(Podaci!D60:D962=$H$3)*(Podaci!E60:E962="PISP")*(Podaci!F60:F962="Y")*Podaci!H60:H962),"")</f>
        <v/>
      </c>
      <c r="E60" s="19" cm="1">
        <f t="array" ref="E60">IFERROR(SUMPRODUCT((Podaci!A60:A962=$A60)*(Podaci!D60:D962=$H$3)*(Podaci!E60:E962="AISP")*(Podaci!D60:F962="Y")*Podaci!G60:G962)/SUMPRODUCT((Podaci!A60:A962=$A60)*(Podaci!D60:D962=$H$3)*(Podaci!E60:E962="AISP")*(Podaci!D60:F962="Y")*Podaci!H60:H962),"")</f>
        <v>2.5262913364900337</v>
      </c>
      <c r="F60" s="19" t="str" cm="1">
        <f t="array" ref="F60">IFERROR(SUMPRODUCT((Podaci!A60:A962=$A60)*(Podaci!D60:D962=$H$3)*(Podaci!E60:E962="CoF")*(Podaci!D60:F962="Y")*Podaci!G60:G962)/SUMPRODUCT((Podaci!A60:A962=$A60)*(Podaci!D60:D962=$H$3)*(Podaci!E60:E962="CoF")*(Podaci!D60:F962="Y")*Podaci!H60:H962),"")</f>
        <v/>
      </c>
      <c r="G60" s="18">
        <f>IFERROR((SUMIFS(Podaci!I58:I962,Podaci!A58:A962,A60,Podaci!D58:D962,$H$3)/SUMIFS(Podaci!H58:H962,Podaci!A58:A962,A60,Podaci!D58:D962,$H$3)),"")</f>
        <v>0</v>
      </c>
      <c r="H60" s="12"/>
      <c r="I60" s="18">
        <f>'Ciljana razina usluge'!$B$5</f>
        <v>0.99</v>
      </c>
      <c r="J60" s="18">
        <f>'Ciljana razina usluge'!$B$6</f>
        <v>0.01</v>
      </c>
      <c r="K60" s="12">
        <f>'Ciljana razina usluge'!$B$7</f>
        <v>580</v>
      </c>
      <c r="L60" s="12">
        <f>'Ciljana razina usluge'!$B$8</f>
        <v>550</v>
      </c>
      <c r="M60" s="12">
        <f>'Ciljana razina usluge'!$B$9</f>
        <v>550</v>
      </c>
      <c r="N60" s="18">
        <f>'Ciljana razina usluge'!$B$10</f>
        <v>5.0000000000000001E-3</v>
      </c>
      <c r="P60" s="12">
        <f t="shared" si="2"/>
        <v>4</v>
      </c>
    </row>
    <row r="61" spans="1:16" x14ac:dyDescent="0.25">
      <c r="A61" s="17">
        <f t="shared" si="3"/>
        <v>45769</v>
      </c>
      <c r="B61" s="18">
        <f t="shared" si="4"/>
        <v>1</v>
      </c>
      <c r="C61" s="18">
        <f t="shared" si="0"/>
        <v>0</v>
      </c>
      <c r="D61" s="19" t="str" cm="1">
        <f t="array" ref="D61">IFERROR(SUMPRODUCT((Podaci!A61:A963=$A61)*(Podaci!D61:D963=$H$3)*(Podaci!E61:E963="PISP")*(Podaci!F61:F963="Y")*Podaci!G61:G963)/SUMPRODUCT((Podaci!A61:A963=$A61)*(Podaci!D61:D963=$H$3)*(Podaci!E61:E963="PISP")*(Podaci!F61:F963="Y")*Podaci!H61:H963),"")</f>
        <v/>
      </c>
      <c r="E61" s="19" cm="1">
        <f t="array" ref="E61">IFERROR(SUMPRODUCT((Podaci!A61:A963=$A61)*(Podaci!D61:D963=$H$3)*(Podaci!E61:E963="AISP")*(Podaci!D61:F963="Y")*Podaci!G61:G963)/SUMPRODUCT((Podaci!A61:A963=$A61)*(Podaci!D61:D963=$H$3)*(Podaci!E61:E963="AISP")*(Podaci!D61:F963="Y")*Podaci!H61:H963),"")</f>
        <v>2.7914220213481964</v>
      </c>
      <c r="F61" s="19" t="str" cm="1">
        <f t="array" ref="F61">IFERROR(SUMPRODUCT((Podaci!A61:A963=$A61)*(Podaci!D61:D963=$H$3)*(Podaci!E61:E963="CoF")*(Podaci!D61:F963="Y")*Podaci!G61:G963)/SUMPRODUCT((Podaci!A61:A963=$A61)*(Podaci!D61:D963=$H$3)*(Podaci!E61:E963="CoF")*(Podaci!D61:F963="Y")*Podaci!H61:H963),"")</f>
        <v/>
      </c>
      <c r="G61" s="18">
        <f>IFERROR((SUMIFS(Podaci!I59:I963,Podaci!A59:A963,A61,Podaci!D59:D963,$H$3)/SUMIFS(Podaci!H59:H963,Podaci!A59:A963,A61,Podaci!D59:D963,$H$3)),"")</f>
        <v>0</v>
      </c>
      <c r="H61" s="12"/>
      <c r="I61" s="18">
        <f>'Ciljana razina usluge'!$B$5</f>
        <v>0.99</v>
      </c>
      <c r="J61" s="18">
        <f>'Ciljana razina usluge'!$B$6</f>
        <v>0.01</v>
      </c>
      <c r="K61" s="12">
        <f>'Ciljana razina usluge'!$B$7</f>
        <v>580</v>
      </c>
      <c r="L61" s="12">
        <f>'Ciljana razina usluge'!$B$8</f>
        <v>550</v>
      </c>
      <c r="M61" s="12">
        <f>'Ciljana razina usluge'!$B$9</f>
        <v>550</v>
      </c>
      <c r="N61" s="18">
        <f>'Ciljana razina usluge'!$B$10</f>
        <v>5.0000000000000001E-3</v>
      </c>
      <c r="P61" s="12">
        <f t="shared" si="2"/>
        <v>4</v>
      </c>
    </row>
    <row r="62" spans="1:16" x14ac:dyDescent="0.25">
      <c r="A62" s="17">
        <f t="shared" si="3"/>
        <v>45770</v>
      </c>
      <c r="B62" s="18">
        <f t="shared" si="4"/>
        <v>1</v>
      </c>
      <c r="C62" s="18">
        <f t="shared" si="0"/>
        <v>0</v>
      </c>
      <c r="D62" s="19" t="str" cm="1">
        <f t="array" ref="D62">IFERROR(SUMPRODUCT((Podaci!A62:A964=$A62)*(Podaci!D62:D964=$H$3)*(Podaci!E62:E964="PISP")*(Podaci!F62:F964="Y")*Podaci!G62:G964)/SUMPRODUCT((Podaci!A62:A964=$A62)*(Podaci!D62:D964=$H$3)*(Podaci!E62:E964="PISP")*(Podaci!F62:F964="Y")*Podaci!H62:H964),"")</f>
        <v/>
      </c>
      <c r="E62" s="19" cm="1">
        <f t="array" ref="E62">IFERROR(SUMPRODUCT((Podaci!A62:A964=$A62)*(Podaci!D62:D964=$H$3)*(Podaci!E62:E964="AISP")*(Podaci!D62:F964="Y")*Podaci!G62:G964)/SUMPRODUCT((Podaci!A62:A964=$A62)*(Podaci!D62:D964=$H$3)*(Podaci!E62:E964="AISP")*(Podaci!D62:F964="Y")*Podaci!H62:H964),"")</f>
        <v>2.2339410833312914</v>
      </c>
      <c r="F62" s="19" t="str" cm="1">
        <f t="array" ref="F62">IFERROR(SUMPRODUCT((Podaci!A62:A964=$A62)*(Podaci!D62:D964=$H$3)*(Podaci!E62:E964="CoF")*(Podaci!D62:F964="Y")*Podaci!G62:G964)/SUMPRODUCT((Podaci!A62:A964=$A62)*(Podaci!D62:D964=$H$3)*(Podaci!E62:E964="CoF")*(Podaci!D62:F964="Y")*Podaci!H62:H964),"")</f>
        <v/>
      </c>
      <c r="G62" s="18">
        <f>IFERROR((SUMIFS(Podaci!I60:I964,Podaci!A60:A964,A62,Podaci!D60:D964,$H$3)/SUMIFS(Podaci!H60:H964,Podaci!A60:A964,A62,Podaci!D60:D964,$H$3)),"")</f>
        <v>0</v>
      </c>
      <c r="H62" s="12"/>
      <c r="I62" s="18">
        <f>'Ciljana razina usluge'!$B$5</f>
        <v>0.99</v>
      </c>
      <c r="J62" s="18">
        <f>'Ciljana razina usluge'!$B$6</f>
        <v>0.01</v>
      </c>
      <c r="K62" s="12">
        <f>'Ciljana razina usluge'!$B$7</f>
        <v>580</v>
      </c>
      <c r="L62" s="12">
        <f>'Ciljana razina usluge'!$B$8</f>
        <v>550</v>
      </c>
      <c r="M62" s="12">
        <f>'Ciljana razina usluge'!$B$9</f>
        <v>550</v>
      </c>
      <c r="N62" s="18">
        <f>'Ciljana razina usluge'!$B$10</f>
        <v>5.0000000000000001E-3</v>
      </c>
      <c r="P62" s="12">
        <f t="shared" si="2"/>
        <v>4</v>
      </c>
    </row>
    <row r="63" spans="1:16" x14ac:dyDescent="0.25">
      <c r="A63" s="17">
        <f t="shared" si="3"/>
        <v>45771</v>
      </c>
      <c r="B63" s="18">
        <f t="shared" si="4"/>
        <v>1</v>
      </c>
      <c r="C63" s="18">
        <f t="shared" si="0"/>
        <v>0</v>
      </c>
      <c r="D63" s="19" t="str" cm="1">
        <f t="array" ref="D63">IFERROR(SUMPRODUCT((Podaci!A63:A965=$A63)*(Podaci!D63:D965=$H$3)*(Podaci!E63:E965="PISP")*(Podaci!F63:F965="Y")*Podaci!G63:G965)/SUMPRODUCT((Podaci!A63:A965=$A63)*(Podaci!D63:D965=$H$3)*(Podaci!E63:E965="PISP")*(Podaci!F63:F965="Y")*Podaci!H63:H965),"")</f>
        <v/>
      </c>
      <c r="E63" s="19" cm="1">
        <f t="array" ref="E63">IFERROR(SUMPRODUCT((Podaci!A63:A965=$A63)*(Podaci!D63:D965=$H$3)*(Podaci!E63:E965="AISP")*(Podaci!D63:F965="Y")*Podaci!G63:G965)/SUMPRODUCT((Podaci!A63:A965=$A63)*(Podaci!D63:D965=$H$3)*(Podaci!E63:E965="AISP")*(Podaci!D63:F965="Y")*Podaci!H63:H965),"")</f>
        <v>2.785455626805788</v>
      </c>
      <c r="F63" s="19" t="str" cm="1">
        <f t="array" ref="F63">IFERROR(SUMPRODUCT((Podaci!A63:A965=$A63)*(Podaci!D63:D965=$H$3)*(Podaci!E63:E965="CoF")*(Podaci!D63:F965="Y")*Podaci!G63:G965)/SUMPRODUCT((Podaci!A63:A965=$A63)*(Podaci!D63:D965=$H$3)*(Podaci!E63:E965="CoF")*(Podaci!D63:F965="Y")*Podaci!H63:H965),"")</f>
        <v/>
      </c>
      <c r="G63" s="18">
        <f>IFERROR((SUMIFS(Podaci!I61:I965,Podaci!A61:A965,A63,Podaci!D61:D965,$H$3)/SUMIFS(Podaci!H61:H965,Podaci!A61:A965,A63,Podaci!D61:D965,$H$3)),"")</f>
        <v>0</v>
      </c>
      <c r="H63" s="12"/>
      <c r="I63" s="18">
        <f>'Ciljana razina usluge'!$B$5</f>
        <v>0.99</v>
      </c>
      <c r="J63" s="18">
        <f>'Ciljana razina usluge'!$B$6</f>
        <v>0.01</v>
      </c>
      <c r="K63" s="12">
        <f>'Ciljana razina usluge'!$B$7</f>
        <v>580</v>
      </c>
      <c r="L63" s="12">
        <f>'Ciljana razina usluge'!$B$8</f>
        <v>550</v>
      </c>
      <c r="M63" s="12">
        <f>'Ciljana razina usluge'!$B$9</f>
        <v>550</v>
      </c>
      <c r="N63" s="18">
        <f>'Ciljana razina usluge'!$B$10</f>
        <v>5.0000000000000001E-3</v>
      </c>
      <c r="P63" s="12">
        <f t="shared" si="2"/>
        <v>4</v>
      </c>
    </row>
    <row r="64" spans="1:16" x14ac:dyDescent="0.25">
      <c r="A64" s="17">
        <f t="shared" si="3"/>
        <v>45772</v>
      </c>
      <c r="B64" s="18">
        <f t="shared" si="4"/>
        <v>1</v>
      </c>
      <c r="C64" s="18">
        <f t="shared" si="0"/>
        <v>0</v>
      </c>
      <c r="D64" s="19" t="str" cm="1">
        <f t="array" ref="D64">IFERROR(SUMPRODUCT((Podaci!A64:A966=$A64)*(Podaci!D64:D966=$H$3)*(Podaci!E64:E966="PISP")*(Podaci!F64:F966="Y")*Podaci!G64:G966)/SUMPRODUCT((Podaci!A64:A966=$A64)*(Podaci!D64:D966=$H$3)*(Podaci!E64:E966="PISP")*(Podaci!F64:F966="Y")*Podaci!H64:H966),"")</f>
        <v/>
      </c>
      <c r="E64" s="19" cm="1">
        <f t="array" ref="E64">IFERROR(SUMPRODUCT((Podaci!A64:A966=$A64)*(Podaci!D64:D966=$H$3)*(Podaci!E64:E966="AISP")*(Podaci!D64:F966="Y")*Podaci!G64:G966)/SUMPRODUCT((Podaci!A64:A966=$A64)*(Podaci!D64:D966=$H$3)*(Podaci!E64:E966="AISP")*(Podaci!D64:F966="Y")*Podaci!H64:H966),"")</f>
        <v>2.4766936865666356</v>
      </c>
      <c r="F64" s="19" t="str" cm="1">
        <f t="array" ref="F64">IFERROR(SUMPRODUCT((Podaci!A64:A966=$A64)*(Podaci!D64:D966=$H$3)*(Podaci!E64:E966="CoF")*(Podaci!D64:F966="Y")*Podaci!G64:G966)/SUMPRODUCT((Podaci!A64:A966=$A64)*(Podaci!D64:D966=$H$3)*(Podaci!E64:E966="CoF")*(Podaci!D64:F966="Y")*Podaci!H64:H966),"")</f>
        <v/>
      </c>
      <c r="G64" s="18">
        <f>IFERROR((SUMIFS(Podaci!I62:I966,Podaci!A62:A966,A64,Podaci!D62:D966,$H$3)/SUMIFS(Podaci!H62:H966,Podaci!A62:A966,A64,Podaci!D62:D966,$H$3)),"")</f>
        <v>0</v>
      </c>
      <c r="H64" s="12"/>
      <c r="I64" s="18">
        <f>'Ciljana razina usluge'!$B$5</f>
        <v>0.99</v>
      </c>
      <c r="J64" s="18">
        <f>'Ciljana razina usluge'!$B$6</f>
        <v>0.01</v>
      </c>
      <c r="K64" s="12">
        <f>'Ciljana razina usluge'!$B$7</f>
        <v>580</v>
      </c>
      <c r="L64" s="12">
        <f>'Ciljana razina usluge'!$B$8</f>
        <v>550</v>
      </c>
      <c r="M64" s="12">
        <f>'Ciljana razina usluge'!$B$9</f>
        <v>550</v>
      </c>
      <c r="N64" s="18">
        <f>'Ciljana razina usluge'!$B$10</f>
        <v>5.0000000000000001E-3</v>
      </c>
      <c r="P64" s="12">
        <f t="shared" si="2"/>
        <v>4</v>
      </c>
    </row>
    <row r="65" spans="1:16" x14ac:dyDescent="0.25">
      <c r="A65" s="17">
        <f t="shared" si="3"/>
        <v>45773</v>
      </c>
      <c r="B65" s="18">
        <f t="shared" si="4"/>
        <v>1</v>
      </c>
      <c r="C65" s="18">
        <f t="shared" si="0"/>
        <v>0</v>
      </c>
      <c r="D65" s="19" t="str" cm="1">
        <f t="array" ref="D65">IFERROR(SUMPRODUCT((Podaci!A65:A967=$A65)*(Podaci!D65:D967=$H$3)*(Podaci!E65:E967="PISP")*(Podaci!F65:F967="Y")*Podaci!G65:G967)/SUMPRODUCT((Podaci!A65:A967=$A65)*(Podaci!D65:D967=$H$3)*(Podaci!E65:E967="PISP")*(Podaci!F65:F967="Y")*Podaci!H65:H967),"")</f>
        <v/>
      </c>
      <c r="E65" s="19" cm="1">
        <f t="array" ref="E65">IFERROR(SUMPRODUCT((Podaci!A65:A967=$A65)*(Podaci!D65:D967=$H$3)*(Podaci!E65:E967="AISP")*(Podaci!D65:F967="Y")*Podaci!G65:G967)/SUMPRODUCT((Podaci!A65:A967=$A65)*(Podaci!D65:D967=$H$3)*(Podaci!E65:E967="AISP")*(Podaci!D65:F967="Y")*Podaci!H65:H967),"")</f>
        <v>2.1179236717837875</v>
      </c>
      <c r="F65" s="19" t="str" cm="1">
        <f t="array" ref="F65">IFERROR(SUMPRODUCT((Podaci!A65:A967=$A65)*(Podaci!D65:D967=$H$3)*(Podaci!E65:E967="CoF")*(Podaci!D65:F967="Y")*Podaci!G65:G967)/SUMPRODUCT((Podaci!A65:A967=$A65)*(Podaci!D65:D967=$H$3)*(Podaci!E65:E967="CoF")*(Podaci!D65:F967="Y")*Podaci!H65:H967),"")</f>
        <v/>
      </c>
      <c r="G65" s="18">
        <f>IFERROR((SUMIFS(Podaci!I63:I967,Podaci!A63:A967,A65,Podaci!D63:D967,$H$3)/SUMIFS(Podaci!H63:H967,Podaci!A63:A967,A65,Podaci!D63:D967,$H$3)),"")</f>
        <v>0</v>
      </c>
      <c r="H65" s="12"/>
      <c r="I65" s="18">
        <f>'Ciljana razina usluge'!$B$5</f>
        <v>0.99</v>
      </c>
      <c r="J65" s="18">
        <f>'Ciljana razina usluge'!$B$6</f>
        <v>0.01</v>
      </c>
      <c r="K65" s="12">
        <f>'Ciljana razina usluge'!$B$7</f>
        <v>580</v>
      </c>
      <c r="L65" s="12">
        <f>'Ciljana razina usluge'!$B$8</f>
        <v>550</v>
      </c>
      <c r="M65" s="12">
        <f>'Ciljana razina usluge'!$B$9</f>
        <v>550</v>
      </c>
      <c r="N65" s="18">
        <f>'Ciljana razina usluge'!$B$10</f>
        <v>5.0000000000000001E-3</v>
      </c>
      <c r="P65" s="12">
        <f t="shared" si="2"/>
        <v>4</v>
      </c>
    </row>
    <row r="66" spans="1:16" x14ac:dyDescent="0.25">
      <c r="A66" s="17">
        <f t="shared" si="3"/>
        <v>45774</v>
      </c>
      <c r="B66" s="18">
        <f t="shared" si="4"/>
        <v>1</v>
      </c>
      <c r="C66" s="18">
        <f t="shared" si="0"/>
        <v>0</v>
      </c>
      <c r="D66" s="19" t="str" cm="1">
        <f t="array" ref="D66">IFERROR(SUMPRODUCT((Podaci!A66:A968=$A66)*(Podaci!D66:D968=$H$3)*(Podaci!E66:E968="PISP")*(Podaci!F66:F968="Y")*Podaci!G66:G968)/SUMPRODUCT((Podaci!A66:A968=$A66)*(Podaci!D66:D968=$H$3)*(Podaci!E66:E968="PISP")*(Podaci!F66:F968="Y")*Podaci!H66:H968),"")</f>
        <v/>
      </c>
      <c r="E66" s="19" cm="1">
        <f t="array" ref="E66">IFERROR(SUMPRODUCT((Podaci!A66:A968=$A66)*(Podaci!D66:D968=$H$3)*(Podaci!E66:E968="AISP")*(Podaci!D66:F968="Y")*Podaci!G66:G968)/SUMPRODUCT((Podaci!A66:A968=$A66)*(Podaci!D66:D968=$H$3)*(Podaci!E66:E968="AISP")*(Podaci!D66:F968="Y")*Podaci!H66:H968),"")</f>
        <v>4.6742084884066992</v>
      </c>
      <c r="F66" s="19" t="str" cm="1">
        <f t="array" ref="F66">IFERROR(SUMPRODUCT((Podaci!A66:A968=$A66)*(Podaci!D66:D968=$H$3)*(Podaci!E66:E968="CoF")*(Podaci!D66:F968="Y")*Podaci!G66:G968)/SUMPRODUCT((Podaci!A66:A968=$A66)*(Podaci!D66:D968=$H$3)*(Podaci!E66:E968="CoF")*(Podaci!D66:F968="Y")*Podaci!H66:H968),"")</f>
        <v/>
      </c>
      <c r="G66" s="18">
        <f>IFERROR((SUMIFS(Podaci!I64:I968,Podaci!A64:A968,A66,Podaci!D64:D968,$H$3)/SUMIFS(Podaci!H64:H968,Podaci!A64:A968,A66,Podaci!D64:D968,$H$3)),"")</f>
        <v>0</v>
      </c>
      <c r="H66" s="12"/>
      <c r="I66" s="18">
        <f>'Ciljana razina usluge'!$B$5</f>
        <v>0.99</v>
      </c>
      <c r="J66" s="18">
        <f>'Ciljana razina usluge'!$B$6</f>
        <v>0.01</v>
      </c>
      <c r="K66" s="12">
        <f>'Ciljana razina usluge'!$B$7</f>
        <v>580</v>
      </c>
      <c r="L66" s="12">
        <f>'Ciljana razina usluge'!$B$8</f>
        <v>550</v>
      </c>
      <c r="M66" s="12">
        <f>'Ciljana razina usluge'!$B$9</f>
        <v>550</v>
      </c>
      <c r="N66" s="18">
        <f>'Ciljana razina usluge'!$B$10</f>
        <v>5.0000000000000001E-3</v>
      </c>
      <c r="P66" s="12">
        <f t="shared" si="2"/>
        <v>4</v>
      </c>
    </row>
    <row r="67" spans="1:16" x14ac:dyDescent="0.25">
      <c r="A67" s="17">
        <f t="shared" si="3"/>
        <v>45775</v>
      </c>
      <c r="B67" s="18">
        <f t="shared" si="4"/>
        <v>1</v>
      </c>
      <c r="C67" s="18">
        <f t="shared" si="0"/>
        <v>0</v>
      </c>
      <c r="D67" s="19" t="str" cm="1">
        <f t="array" ref="D67">IFERROR(SUMPRODUCT((Podaci!A67:A969=$A67)*(Podaci!D67:D969=$H$3)*(Podaci!E67:E969="PISP")*(Podaci!F67:F969="Y")*Podaci!G67:G969)/SUMPRODUCT((Podaci!A67:A969=$A67)*(Podaci!D67:D969=$H$3)*(Podaci!E67:E969="PISP")*(Podaci!F67:F969="Y")*Podaci!H67:H969),"")</f>
        <v/>
      </c>
      <c r="E67" s="19" cm="1">
        <f t="array" ref="E67">IFERROR(SUMPRODUCT((Podaci!A67:A969=$A67)*(Podaci!D67:D969=$H$3)*(Podaci!E67:E969="AISP")*(Podaci!D67:F969="Y")*Podaci!G67:G969)/SUMPRODUCT((Podaci!A67:A969=$A67)*(Podaci!D67:D969=$H$3)*(Podaci!E67:E969="AISP")*(Podaci!D67:F969="Y")*Podaci!H67:H969),"")</f>
        <v>2.2016362049790819</v>
      </c>
      <c r="F67" s="19" t="str" cm="1">
        <f t="array" ref="F67">IFERROR(SUMPRODUCT((Podaci!A67:A969=$A67)*(Podaci!D67:D969=$H$3)*(Podaci!E67:E969="CoF")*(Podaci!D67:F969="Y")*Podaci!G67:G969)/SUMPRODUCT((Podaci!A67:A969=$A67)*(Podaci!D67:D969=$H$3)*(Podaci!E67:E969="CoF")*(Podaci!D67:F969="Y")*Podaci!H67:H969),"")</f>
        <v/>
      </c>
      <c r="G67" s="18">
        <f>IFERROR((SUMIFS(Podaci!I65:I969,Podaci!A65:A969,A67,Podaci!D65:D969,$H$3)/SUMIFS(Podaci!H65:H969,Podaci!A65:A969,A67,Podaci!D65:D969,$H$3)),"")</f>
        <v>0</v>
      </c>
      <c r="H67" s="12"/>
      <c r="I67" s="18">
        <f>'Ciljana razina usluge'!$B$5</f>
        <v>0.99</v>
      </c>
      <c r="J67" s="18">
        <f>'Ciljana razina usluge'!$B$6</f>
        <v>0.01</v>
      </c>
      <c r="K67" s="12">
        <f>'Ciljana razina usluge'!$B$7</f>
        <v>580</v>
      </c>
      <c r="L67" s="12">
        <f>'Ciljana razina usluge'!$B$8</f>
        <v>550</v>
      </c>
      <c r="M67" s="12">
        <f>'Ciljana razina usluge'!$B$9</f>
        <v>550</v>
      </c>
      <c r="N67" s="18">
        <f>'Ciljana razina usluge'!$B$10</f>
        <v>5.0000000000000001E-3</v>
      </c>
      <c r="P67" s="12">
        <f t="shared" si="2"/>
        <v>4</v>
      </c>
    </row>
    <row r="68" spans="1:16" x14ac:dyDescent="0.25">
      <c r="A68" s="17">
        <f t="shared" si="3"/>
        <v>45776</v>
      </c>
      <c r="B68" s="18">
        <f t="shared" si="4"/>
        <v>1</v>
      </c>
      <c r="C68" s="18">
        <f t="shared" si="0"/>
        <v>0</v>
      </c>
      <c r="D68" s="19" t="str" cm="1">
        <f t="array" ref="D68">IFERROR(SUMPRODUCT((Podaci!A68:A970=$A68)*(Podaci!D68:D970=$H$3)*(Podaci!E68:E970="PISP")*(Podaci!F68:F970="Y")*Podaci!G68:G970)/SUMPRODUCT((Podaci!A68:A970=$A68)*(Podaci!D68:D970=$H$3)*(Podaci!E68:E970="PISP")*(Podaci!F68:F970="Y")*Podaci!H68:H970),"")</f>
        <v/>
      </c>
      <c r="E68" s="19" cm="1">
        <f t="array" ref="E68">IFERROR(SUMPRODUCT((Podaci!A68:A970=$A68)*(Podaci!D68:D970=$H$3)*(Podaci!E68:E970="AISP")*(Podaci!D68:F970="Y")*Podaci!G68:G970)/SUMPRODUCT((Podaci!A68:A970=$A68)*(Podaci!D68:D970=$H$3)*(Podaci!E68:E970="AISP")*(Podaci!D68:F970="Y")*Podaci!H68:H970),"")</f>
        <v>2.8777672993522105</v>
      </c>
      <c r="F68" s="19" t="str" cm="1">
        <f t="array" ref="F68">IFERROR(SUMPRODUCT((Podaci!A68:A970=$A68)*(Podaci!D68:D970=$H$3)*(Podaci!E68:E970="CoF")*(Podaci!D68:F970="Y")*Podaci!G68:G970)/SUMPRODUCT((Podaci!A68:A970=$A68)*(Podaci!D68:D970=$H$3)*(Podaci!E68:E970="CoF")*(Podaci!D68:F970="Y")*Podaci!H68:H970),"")</f>
        <v/>
      </c>
      <c r="G68" s="18">
        <f>IFERROR((SUMIFS(Podaci!I66:I970,Podaci!A66:A970,A68,Podaci!D66:D970,$H$3)/SUMIFS(Podaci!H66:H970,Podaci!A66:A970,A68,Podaci!D66:D970,$H$3)),"")</f>
        <v>0</v>
      </c>
      <c r="H68" s="12"/>
      <c r="I68" s="18">
        <f>'Ciljana razina usluge'!$B$5</f>
        <v>0.99</v>
      </c>
      <c r="J68" s="18">
        <f>'Ciljana razina usluge'!$B$6</f>
        <v>0.01</v>
      </c>
      <c r="K68" s="12">
        <f>'Ciljana razina usluge'!$B$7</f>
        <v>580</v>
      </c>
      <c r="L68" s="12">
        <f>'Ciljana razina usluge'!$B$8</f>
        <v>550</v>
      </c>
      <c r="M68" s="12">
        <f>'Ciljana razina usluge'!$B$9</f>
        <v>550</v>
      </c>
      <c r="N68" s="18">
        <f>'Ciljana razina usluge'!$B$10</f>
        <v>5.0000000000000001E-3</v>
      </c>
      <c r="P68" s="12">
        <f t="shared" si="2"/>
        <v>4</v>
      </c>
    </row>
    <row r="69" spans="1:16" x14ac:dyDescent="0.25">
      <c r="A69" s="17">
        <f t="shared" si="3"/>
        <v>45777</v>
      </c>
      <c r="B69" s="18">
        <f t="shared" si="4"/>
        <v>1</v>
      </c>
      <c r="C69" s="18">
        <f t="shared" si="0"/>
        <v>0</v>
      </c>
      <c r="D69" s="19" t="str" cm="1">
        <f t="array" ref="D69">IFERROR(SUMPRODUCT((Podaci!A69:A971=$A69)*(Podaci!D69:D971=$H$3)*(Podaci!E69:E971="PISP")*(Podaci!F69:F971="Y")*Podaci!G69:G971)/SUMPRODUCT((Podaci!A69:A971=$A69)*(Podaci!D69:D971=$H$3)*(Podaci!E69:E971="PISP")*(Podaci!F69:F971="Y")*Podaci!H69:H971),"")</f>
        <v/>
      </c>
      <c r="E69" s="19" cm="1">
        <f t="array" ref="E69">IFERROR(SUMPRODUCT((Podaci!A69:A971=$A69)*(Podaci!D69:D971=$H$3)*(Podaci!E69:E971="AISP")*(Podaci!D69:F971="Y")*Podaci!G69:G971)/SUMPRODUCT((Podaci!A69:A971=$A69)*(Podaci!D69:D971=$H$3)*(Podaci!E69:E971="AISP")*(Podaci!D69:F971="Y")*Podaci!H69:H971),"")</f>
        <v>2.9463802639565562</v>
      </c>
      <c r="F69" s="19" t="str" cm="1">
        <f t="array" ref="F69">IFERROR(SUMPRODUCT((Podaci!A69:A971=$A69)*(Podaci!D69:D971=$H$3)*(Podaci!E69:E971="CoF")*(Podaci!D69:F971="Y")*Podaci!G69:G971)/SUMPRODUCT((Podaci!A69:A971=$A69)*(Podaci!D69:D971=$H$3)*(Podaci!E69:E971="CoF")*(Podaci!D69:F971="Y")*Podaci!H69:H971),"")</f>
        <v/>
      </c>
      <c r="G69" s="18">
        <f>IFERROR((SUMIFS(Podaci!I67:I971,Podaci!A67:A971,A69,Podaci!D67:D971,$H$3)/SUMIFS(Podaci!H67:H971,Podaci!A67:A971,A69,Podaci!D67:D971,$H$3)),"")</f>
        <v>0</v>
      </c>
      <c r="H69" s="12"/>
      <c r="I69" s="18">
        <f>'Ciljana razina usluge'!$B$5</f>
        <v>0.99</v>
      </c>
      <c r="J69" s="18">
        <f>'Ciljana razina usluge'!$B$6</f>
        <v>0.01</v>
      </c>
      <c r="K69" s="12">
        <f>'Ciljana razina usluge'!$B$7</f>
        <v>580</v>
      </c>
      <c r="L69" s="12">
        <f>'Ciljana razina usluge'!$B$8</f>
        <v>550</v>
      </c>
      <c r="M69" s="12">
        <f>'Ciljana razina usluge'!$B$9</f>
        <v>550</v>
      </c>
      <c r="N69" s="18">
        <f>'Ciljana razina usluge'!$B$10</f>
        <v>5.0000000000000001E-3</v>
      </c>
      <c r="P69" s="12">
        <f t="shared" si="2"/>
        <v>4</v>
      </c>
    </row>
    <row r="70" spans="1:16" x14ac:dyDescent="0.25">
      <c r="A70" s="17">
        <f t="shared" si="3"/>
        <v>45778</v>
      </c>
      <c r="B70" s="18">
        <f t="shared" si="4"/>
        <v>1</v>
      </c>
      <c r="C70" s="18">
        <f t="shared" si="0"/>
        <v>0</v>
      </c>
      <c r="D70" s="19" t="str" cm="1">
        <f t="array" ref="D70">IFERROR(SUMPRODUCT((Podaci!A70:A972=$A70)*(Podaci!D70:D972=$H$3)*(Podaci!E70:E972="PISP")*(Podaci!F70:F972="Y")*Podaci!G70:G972)/SUMPRODUCT((Podaci!A70:A972=$A70)*(Podaci!D70:D972=$H$3)*(Podaci!E70:E972="PISP")*(Podaci!F70:F972="Y")*Podaci!H70:H972),"")</f>
        <v/>
      </c>
      <c r="E70" s="19" cm="1">
        <f t="array" ref="E70">IFERROR(SUMPRODUCT((Podaci!A70:A972=$A70)*(Podaci!D70:D972=$H$3)*(Podaci!E70:E972="AISP")*(Podaci!D70:F972="Y")*Podaci!G70:G972)/SUMPRODUCT((Podaci!A70:A972=$A70)*(Podaci!D70:D972=$H$3)*(Podaci!E70:E972="AISP")*(Podaci!D70:F972="Y")*Podaci!H70:H972),"")</f>
        <v>1.6484197351442906</v>
      </c>
      <c r="F70" s="19" t="str" cm="1">
        <f t="array" ref="F70">IFERROR(SUMPRODUCT((Podaci!A70:A972=$A70)*(Podaci!D70:D972=$H$3)*(Podaci!E70:E972="CoF")*(Podaci!D70:F972="Y")*Podaci!G70:G972)/SUMPRODUCT((Podaci!A70:A972=$A70)*(Podaci!D70:D972=$H$3)*(Podaci!E70:E972="CoF")*(Podaci!D70:F972="Y")*Podaci!H70:H972),"")</f>
        <v/>
      </c>
      <c r="G70" s="18">
        <f>IFERROR((SUMIFS(Podaci!I68:I972,Podaci!A68:A972,A70,Podaci!D68:D972,$H$3)/SUMIFS(Podaci!H68:H972,Podaci!A68:A972,A70,Podaci!D68:D972,$H$3)),"")</f>
        <v>0</v>
      </c>
      <c r="H70" s="12"/>
      <c r="I70" s="18">
        <f>'Ciljana razina usluge'!$B$5</f>
        <v>0.99</v>
      </c>
      <c r="J70" s="18">
        <f>'Ciljana razina usluge'!$B$6</f>
        <v>0.01</v>
      </c>
      <c r="K70" s="12">
        <f>'Ciljana razina usluge'!$B$7</f>
        <v>580</v>
      </c>
      <c r="L70" s="12">
        <f>'Ciljana razina usluge'!$B$8</f>
        <v>550</v>
      </c>
      <c r="M70" s="12">
        <f>'Ciljana razina usluge'!$B$9</f>
        <v>550</v>
      </c>
      <c r="N70" s="18">
        <f>'Ciljana razina usluge'!$B$10</f>
        <v>5.0000000000000001E-3</v>
      </c>
      <c r="P70" s="12">
        <f t="shared" si="2"/>
        <v>5</v>
      </c>
    </row>
    <row r="71" spans="1:16" x14ac:dyDescent="0.25">
      <c r="A71" s="17">
        <f t="shared" si="3"/>
        <v>45779</v>
      </c>
      <c r="B71" s="18">
        <f t="shared" si="4"/>
        <v>1</v>
      </c>
      <c r="C71" s="18">
        <f t="shared" si="0"/>
        <v>0</v>
      </c>
      <c r="D71" s="19" t="str" cm="1">
        <f t="array" ref="D71">IFERROR(SUMPRODUCT((Podaci!A71:A973=$A71)*(Podaci!D71:D973=$H$3)*(Podaci!E71:E973="PISP")*(Podaci!F71:F973="Y")*Podaci!G71:G973)/SUMPRODUCT((Podaci!A71:A973=$A71)*(Podaci!D71:D973=$H$3)*(Podaci!E71:E973="PISP")*(Podaci!F71:F973="Y")*Podaci!H71:H973),"")</f>
        <v/>
      </c>
      <c r="E71" s="19" cm="1">
        <f t="array" ref="E71">IFERROR(SUMPRODUCT((Podaci!A71:A973=$A71)*(Podaci!D71:D973=$H$3)*(Podaci!E71:E973="AISP")*(Podaci!D71:F973="Y")*Podaci!G71:G973)/SUMPRODUCT((Podaci!A71:A973=$A71)*(Podaci!D71:D973=$H$3)*(Podaci!E71:E973="AISP")*(Podaci!D71:F973="Y")*Podaci!H71:H973),"")</f>
        <v>9.9680417065413529</v>
      </c>
      <c r="F71" s="19" t="str" cm="1">
        <f t="array" ref="F71">IFERROR(SUMPRODUCT((Podaci!A71:A973=$A71)*(Podaci!D71:D973=$H$3)*(Podaci!E71:E973="CoF")*(Podaci!D71:F973="Y")*Podaci!G71:G973)/SUMPRODUCT((Podaci!A71:A973=$A71)*(Podaci!D71:D973=$H$3)*(Podaci!E71:E973="CoF")*(Podaci!D71:F973="Y")*Podaci!H71:H973),"")</f>
        <v/>
      </c>
      <c r="G71" s="18">
        <f>IFERROR((SUMIFS(Podaci!I69:I973,Podaci!A69:A973,A71,Podaci!D69:D973,$H$3)/SUMIFS(Podaci!H69:H973,Podaci!A69:A973,A71,Podaci!D69:D973,$H$3)),"")</f>
        <v>0</v>
      </c>
      <c r="H71" s="12"/>
      <c r="I71" s="18">
        <f>'Ciljana razina usluge'!$B$5</f>
        <v>0.99</v>
      </c>
      <c r="J71" s="18">
        <f>'Ciljana razina usluge'!$B$6</f>
        <v>0.01</v>
      </c>
      <c r="K71" s="12">
        <f>'Ciljana razina usluge'!$B$7</f>
        <v>580</v>
      </c>
      <c r="L71" s="12">
        <f>'Ciljana razina usluge'!$B$8</f>
        <v>550</v>
      </c>
      <c r="M71" s="12">
        <f>'Ciljana razina usluge'!$B$9</f>
        <v>550</v>
      </c>
      <c r="N71" s="18">
        <f>'Ciljana razina usluge'!$B$10</f>
        <v>5.0000000000000001E-3</v>
      </c>
      <c r="P71" s="12">
        <f t="shared" si="2"/>
        <v>5</v>
      </c>
    </row>
    <row r="72" spans="1:16" x14ac:dyDescent="0.25">
      <c r="A72" s="17">
        <f t="shared" si="3"/>
        <v>45780</v>
      </c>
      <c r="B72" s="18">
        <f t="shared" si="4"/>
        <v>1</v>
      </c>
      <c r="C72" s="18">
        <f t="shared" si="0"/>
        <v>0</v>
      </c>
      <c r="D72" s="19" t="str" cm="1">
        <f t="array" ref="D72">IFERROR(SUMPRODUCT((Podaci!A72:A974=$A72)*(Podaci!D72:D974=$H$3)*(Podaci!E72:E974="PISP")*(Podaci!F72:F974="Y")*Podaci!G72:G974)/SUMPRODUCT((Podaci!A72:A974=$A72)*(Podaci!D72:D974=$H$3)*(Podaci!E72:E974="PISP")*(Podaci!F72:F974="Y")*Podaci!H72:H974),"")</f>
        <v/>
      </c>
      <c r="E72" s="19" cm="1">
        <f t="array" ref="E72">IFERROR(SUMPRODUCT((Podaci!A72:A974=$A72)*(Podaci!D72:D974=$H$3)*(Podaci!E72:E974="AISP")*(Podaci!D72:F974="Y")*Podaci!G72:G974)/SUMPRODUCT((Podaci!A72:A974=$A72)*(Podaci!D72:D974=$H$3)*(Podaci!E72:E974="AISP")*(Podaci!D72:F974="Y")*Podaci!H72:H974),"")</f>
        <v>4.4009844304617189</v>
      </c>
      <c r="F72" s="19" t="str" cm="1">
        <f t="array" ref="F72">IFERROR(SUMPRODUCT((Podaci!A72:A974=$A72)*(Podaci!D72:D974=$H$3)*(Podaci!E72:E974="CoF")*(Podaci!D72:F974="Y")*Podaci!G72:G974)/SUMPRODUCT((Podaci!A72:A974=$A72)*(Podaci!D72:D974=$H$3)*(Podaci!E72:E974="CoF")*(Podaci!D72:F974="Y")*Podaci!H72:H974),"")</f>
        <v/>
      </c>
      <c r="G72" s="18">
        <f>IFERROR((SUMIFS(Podaci!I70:I974,Podaci!A70:A974,A72,Podaci!D70:D974,$H$3)/SUMIFS(Podaci!H70:H974,Podaci!A70:A974,A72,Podaci!D70:D974,$H$3)),"")</f>
        <v>0</v>
      </c>
      <c r="H72" s="12"/>
      <c r="I72" s="18">
        <f>'Ciljana razina usluge'!$B$5</f>
        <v>0.99</v>
      </c>
      <c r="J72" s="18">
        <f>'Ciljana razina usluge'!$B$6</f>
        <v>0.01</v>
      </c>
      <c r="K72" s="12">
        <f>'Ciljana razina usluge'!$B$7</f>
        <v>580</v>
      </c>
      <c r="L72" s="12">
        <f>'Ciljana razina usluge'!$B$8</f>
        <v>550</v>
      </c>
      <c r="M72" s="12">
        <f>'Ciljana razina usluge'!$B$9</f>
        <v>550</v>
      </c>
      <c r="N72" s="18">
        <f>'Ciljana razina usluge'!$B$10</f>
        <v>5.0000000000000001E-3</v>
      </c>
      <c r="P72" s="12">
        <f t="shared" si="2"/>
        <v>5</v>
      </c>
    </row>
    <row r="73" spans="1:16" x14ac:dyDescent="0.25">
      <c r="A73" s="17">
        <f t="shared" si="3"/>
        <v>45781</v>
      </c>
      <c r="B73" s="18">
        <f t="shared" si="4"/>
        <v>1</v>
      </c>
      <c r="C73" s="18">
        <f t="shared" si="0"/>
        <v>0</v>
      </c>
      <c r="D73" s="19" t="str" cm="1">
        <f t="array" ref="D73">IFERROR(SUMPRODUCT((Podaci!A73:A975=$A73)*(Podaci!D73:D975=$H$3)*(Podaci!E73:E975="PISP")*(Podaci!F73:F975="Y")*Podaci!G73:G975)/SUMPRODUCT((Podaci!A73:A975=$A73)*(Podaci!D73:D975=$H$3)*(Podaci!E73:E975="PISP")*(Podaci!F73:F975="Y")*Podaci!H73:H975),"")</f>
        <v/>
      </c>
      <c r="E73" s="19" cm="1">
        <f t="array" ref="E73">IFERROR(SUMPRODUCT((Podaci!A73:A975=$A73)*(Podaci!D73:D975=$H$3)*(Podaci!E73:E975="AISP")*(Podaci!D73:F975="Y")*Podaci!G73:G975)/SUMPRODUCT((Podaci!A73:A975=$A73)*(Podaci!D73:D975=$H$3)*(Podaci!E73:E975="AISP")*(Podaci!D73:F975="Y")*Podaci!H73:H975),"")</f>
        <v>2.6636874305661733</v>
      </c>
      <c r="F73" s="19" t="str" cm="1">
        <f t="array" ref="F73">IFERROR(SUMPRODUCT((Podaci!A73:A975=$A73)*(Podaci!D73:D975=$H$3)*(Podaci!E73:E975="CoF")*(Podaci!D73:F975="Y")*Podaci!G73:G975)/SUMPRODUCT((Podaci!A73:A975=$A73)*(Podaci!D73:D975=$H$3)*(Podaci!E73:E975="CoF")*(Podaci!D73:F975="Y")*Podaci!H73:H975),"")</f>
        <v/>
      </c>
      <c r="G73" s="18">
        <f>IFERROR((SUMIFS(Podaci!I71:I975,Podaci!A71:A975,A73,Podaci!D71:D975,$H$3)/SUMIFS(Podaci!H71:H975,Podaci!A71:A975,A73,Podaci!D71:D975,$H$3)),"")</f>
        <v>0</v>
      </c>
      <c r="H73" s="12"/>
      <c r="I73" s="18">
        <f>'Ciljana razina usluge'!$B$5</f>
        <v>0.99</v>
      </c>
      <c r="J73" s="18">
        <f>'Ciljana razina usluge'!$B$6</f>
        <v>0.01</v>
      </c>
      <c r="K73" s="12">
        <f>'Ciljana razina usluge'!$B$7</f>
        <v>580</v>
      </c>
      <c r="L73" s="12">
        <f>'Ciljana razina usluge'!$B$8</f>
        <v>550</v>
      </c>
      <c r="M73" s="12">
        <f>'Ciljana razina usluge'!$B$9</f>
        <v>550</v>
      </c>
      <c r="N73" s="18">
        <f>'Ciljana razina usluge'!$B$10</f>
        <v>5.0000000000000001E-3</v>
      </c>
      <c r="P73" s="12">
        <f t="shared" si="2"/>
        <v>5</v>
      </c>
    </row>
    <row r="74" spans="1:16" x14ac:dyDescent="0.25">
      <c r="A74" s="17">
        <f t="shared" si="3"/>
        <v>45782</v>
      </c>
      <c r="B74" s="18">
        <f t="shared" si="4"/>
        <v>1</v>
      </c>
      <c r="C74" s="18">
        <f t="shared" si="0"/>
        <v>0</v>
      </c>
      <c r="D74" s="19" t="str" cm="1">
        <f t="array" ref="D74">IFERROR(SUMPRODUCT((Podaci!A74:A976=$A74)*(Podaci!D74:D976=$H$3)*(Podaci!E74:E976="PISP")*(Podaci!F74:F976="Y")*Podaci!G74:G976)/SUMPRODUCT((Podaci!A74:A976=$A74)*(Podaci!D74:D976=$H$3)*(Podaci!E74:E976="PISP")*(Podaci!F74:F976="Y")*Podaci!H74:H976),"")</f>
        <v/>
      </c>
      <c r="E74" s="19" cm="1">
        <f t="array" ref="E74">IFERROR(SUMPRODUCT((Podaci!A74:A976=$A74)*(Podaci!D74:D976=$H$3)*(Podaci!E74:E976="AISP")*(Podaci!D74:F976="Y")*Podaci!G74:G976)/SUMPRODUCT((Podaci!A74:A976=$A74)*(Podaci!D74:D976=$H$3)*(Podaci!E74:E976="AISP")*(Podaci!D74:F976="Y")*Podaci!H74:H976),"")</f>
        <v>2.7960900986828121</v>
      </c>
      <c r="F74" s="19" t="str" cm="1">
        <f t="array" ref="F74">IFERROR(SUMPRODUCT((Podaci!A74:A976=$A74)*(Podaci!D74:D976=$H$3)*(Podaci!E74:E976="CoF")*(Podaci!D74:F976="Y")*Podaci!G74:G976)/SUMPRODUCT((Podaci!A74:A976=$A74)*(Podaci!D74:D976=$H$3)*(Podaci!E74:E976="CoF")*(Podaci!D74:F976="Y")*Podaci!H74:H976),"")</f>
        <v/>
      </c>
      <c r="G74" s="18">
        <f>IFERROR((SUMIFS(Podaci!I72:I976,Podaci!A72:A976,A74,Podaci!D72:D976,$H$3)/SUMIFS(Podaci!H72:H976,Podaci!A72:A976,A74,Podaci!D72:D976,$H$3)),"")</f>
        <v>0</v>
      </c>
      <c r="H74" s="12"/>
      <c r="I74" s="18">
        <f>'Ciljana razina usluge'!$B$5</f>
        <v>0.99</v>
      </c>
      <c r="J74" s="18">
        <f>'Ciljana razina usluge'!$B$6</f>
        <v>0.01</v>
      </c>
      <c r="K74" s="12">
        <f>'Ciljana razina usluge'!$B$7</f>
        <v>580</v>
      </c>
      <c r="L74" s="12">
        <f>'Ciljana razina usluge'!$B$8</f>
        <v>550</v>
      </c>
      <c r="M74" s="12">
        <f>'Ciljana razina usluge'!$B$9</f>
        <v>550</v>
      </c>
      <c r="N74" s="18">
        <f>'Ciljana razina usluge'!$B$10</f>
        <v>5.0000000000000001E-3</v>
      </c>
      <c r="P74" s="12">
        <f t="shared" ref="P74:P99" si="5">+IF(A74="","",MONTH(A74))</f>
        <v>5</v>
      </c>
    </row>
    <row r="75" spans="1:16" x14ac:dyDescent="0.25">
      <c r="A75" s="17">
        <f t="shared" ref="A75:A100" si="6">A74+1</f>
        <v>45783</v>
      </c>
      <c r="B75" s="18">
        <f t="shared" si="4"/>
        <v>1</v>
      </c>
      <c r="C75" s="18">
        <f t="shared" si="0"/>
        <v>0</v>
      </c>
      <c r="D75" s="19" t="str" cm="1">
        <f t="array" ref="D75">IFERROR(SUMPRODUCT((Podaci!A75:A977=$A75)*(Podaci!D75:D977=$H$3)*(Podaci!E75:E977="PISP")*(Podaci!F75:F977="Y")*Podaci!G75:G977)/SUMPRODUCT((Podaci!A75:A977=$A75)*(Podaci!D75:D977=$H$3)*(Podaci!E75:E977="PISP")*(Podaci!F75:F977="Y")*Podaci!H75:H977),"")</f>
        <v/>
      </c>
      <c r="E75" s="19" cm="1">
        <f t="array" ref="E75">IFERROR(SUMPRODUCT((Podaci!A75:A977=$A75)*(Podaci!D75:D977=$H$3)*(Podaci!E75:E977="AISP")*(Podaci!D75:F977="Y")*Podaci!G75:G977)/SUMPRODUCT((Podaci!A75:A977=$A75)*(Podaci!D75:D977=$H$3)*(Podaci!E75:E977="AISP")*(Podaci!D75:F977="Y")*Podaci!H75:H977),"")</f>
        <v>4.2533302682016298</v>
      </c>
      <c r="F75" s="19" t="str" cm="1">
        <f t="array" ref="F75">IFERROR(SUMPRODUCT((Podaci!A75:A977=$A75)*(Podaci!D75:D977=$H$3)*(Podaci!E75:E977="CoF")*(Podaci!D75:F977="Y")*Podaci!G75:G977)/SUMPRODUCT((Podaci!A75:A977=$A75)*(Podaci!D75:D977=$H$3)*(Podaci!E75:E977="CoF")*(Podaci!D75:F977="Y")*Podaci!H75:H977),"")</f>
        <v/>
      </c>
      <c r="G75" s="18">
        <f>IFERROR((SUMIFS(Podaci!I73:I977,Podaci!A73:A977,A75,Podaci!D73:D977,$H$3)/SUMIFS(Podaci!H73:H977,Podaci!A73:A977,A75,Podaci!D73:D977,$H$3)),"")</f>
        <v>0</v>
      </c>
      <c r="H75" s="12"/>
      <c r="I75" s="18">
        <f>'Ciljana razina usluge'!$B$5</f>
        <v>0.99</v>
      </c>
      <c r="J75" s="18">
        <f>'Ciljana razina usluge'!$B$6</f>
        <v>0.01</v>
      </c>
      <c r="K75" s="12">
        <f>'Ciljana razina usluge'!$B$7</f>
        <v>580</v>
      </c>
      <c r="L75" s="12">
        <f>'Ciljana razina usluge'!$B$8</f>
        <v>550</v>
      </c>
      <c r="M75" s="12">
        <f>'Ciljana razina usluge'!$B$9</f>
        <v>550</v>
      </c>
      <c r="N75" s="18">
        <f>'Ciljana razina usluge'!$B$10</f>
        <v>5.0000000000000001E-3</v>
      </c>
      <c r="P75" s="12">
        <f t="shared" si="5"/>
        <v>5</v>
      </c>
    </row>
    <row r="76" spans="1:16" x14ac:dyDescent="0.25">
      <c r="A76" s="17">
        <f t="shared" si="6"/>
        <v>45784</v>
      </c>
      <c r="B76" s="18">
        <f t="shared" si="4"/>
        <v>1</v>
      </c>
      <c r="C76" s="18">
        <f t="shared" si="0"/>
        <v>0</v>
      </c>
      <c r="D76" s="19" t="str" cm="1">
        <f t="array" ref="D76">IFERROR(SUMPRODUCT((Podaci!A76:A978=$A76)*(Podaci!D76:D978=$H$3)*(Podaci!E76:E978="PISP")*(Podaci!F76:F978="Y")*Podaci!G76:G978)/SUMPRODUCT((Podaci!A76:A978=$A76)*(Podaci!D76:D978=$H$3)*(Podaci!E76:E978="PISP")*(Podaci!F76:F978="Y")*Podaci!H76:H978),"")</f>
        <v/>
      </c>
      <c r="E76" s="19" cm="1">
        <f t="array" ref="E76">IFERROR(SUMPRODUCT((Podaci!A76:A978=$A76)*(Podaci!D76:D978=$H$3)*(Podaci!E76:E978="AISP")*(Podaci!D76:F978="Y")*Podaci!G76:G978)/SUMPRODUCT((Podaci!A76:A978=$A76)*(Podaci!D76:D978=$H$3)*(Podaci!E76:E978="AISP")*(Podaci!D76:F978="Y")*Podaci!H76:H978),"")</f>
        <v>2.707411636685662</v>
      </c>
      <c r="F76" s="19" t="str" cm="1">
        <f t="array" ref="F76">IFERROR(SUMPRODUCT((Podaci!A76:A978=$A76)*(Podaci!D76:D978=$H$3)*(Podaci!E76:E978="CoF")*(Podaci!D76:F978="Y")*Podaci!G76:G978)/SUMPRODUCT((Podaci!A76:A978=$A76)*(Podaci!D76:D978=$H$3)*(Podaci!E76:E978="CoF")*(Podaci!D76:F978="Y")*Podaci!H76:H978),"")</f>
        <v/>
      </c>
      <c r="G76" s="18">
        <f>IFERROR((SUMIFS(Podaci!I74:I978,Podaci!A74:A978,A76,Podaci!D74:D978,$H$3)/SUMIFS(Podaci!H74:H978,Podaci!A74:A978,A76,Podaci!D74:D978,$H$3)),"")</f>
        <v>0</v>
      </c>
      <c r="H76" s="12"/>
      <c r="I76" s="18">
        <f>'Ciljana razina usluge'!$B$5</f>
        <v>0.99</v>
      </c>
      <c r="J76" s="18">
        <f>'Ciljana razina usluge'!$B$6</f>
        <v>0.01</v>
      </c>
      <c r="K76" s="12">
        <f>'Ciljana razina usluge'!$B$7</f>
        <v>580</v>
      </c>
      <c r="L76" s="12">
        <f>'Ciljana razina usluge'!$B$8</f>
        <v>550</v>
      </c>
      <c r="M76" s="12">
        <f>'Ciljana razina usluge'!$B$9</f>
        <v>550</v>
      </c>
      <c r="N76" s="18">
        <f>'Ciljana razina usluge'!$B$10</f>
        <v>5.0000000000000001E-3</v>
      </c>
      <c r="P76" s="12">
        <f t="shared" si="5"/>
        <v>5</v>
      </c>
    </row>
    <row r="77" spans="1:16" x14ac:dyDescent="0.25">
      <c r="A77" s="17">
        <f t="shared" si="6"/>
        <v>45785</v>
      </c>
      <c r="B77" s="18">
        <f t="shared" si="4"/>
        <v>1</v>
      </c>
      <c r="C77" s="18">
        <f t="shared" si="0"/>
        <v>0</v>
      </c>
      <c r="D77" s="19" cm="1">
        <f t="array" ref="D77">IFERROR(SUMPRODUCT((Podaci!A77:A979=$A77)*(Podaci!D77:D979=$H$3)*(Podaci!E77:E979="PISP")*(Podaci!F77:F979="Y")*Podaci!G77:G979)/SUMPRODUCT((Podaci!A77:A979=$A77)*(Podaci!D77:D979=$H$3)*(Podaci!E77:E979="PISP")*(Podaci!F77:F979="Y")*Podaci!H77:H979),"")</f>
        <v>205.40852500000003</v>
      </c>
      <c r="E77" s="19" cm="1">
        <f t="array" ref="E77">IFERROR(SUMPRODUCT((Podaci!A77:A979=$A77)*(Podaci!D77:D979=$H$3)*(Podaci!E77:E979="AISP")*(Podaci!D77:F979="Y")*Podaci!G77:G979)/SUMPRODUCT((Podaci!A77:A979=$A77)*(Podaci!D77:D979=$H$3)*(Podaci!E77:E979="AISP")*(Podaci!D77:F979="Y")*Podaci!H77:H979),"")</f>
        <v>3.2811352833307943</v>
      </c>
      <c r="F77" s="19" t="str" cm="1">
        <f t="array" ref="F77">IFERROR(SUMPRODUCT((Podaci!A77:A979=$A77)*(Podaci!D77:D979=$H$3)*(Podaci!E77:E979="CoF")*(Podaci!D77:F979="Y")*Podaci!G77:G979)/SUMPRODUCT((Podaci!A77:A979=$A77)*(Podaci!D77:D979=$H$3)*(Podaci!E77:E979="CoF")*(Podaci!D77:F979="Y")*Podaci!H77:H979),"")</f>
        <v/>
      </c>
      <c r="G77" s="18">
        <f>IFERROR((SUMIFS(Podaci!I75:I979,Podaci!A75:A979,A77,Podaci!D75:D979,$H$3)/SUMIFS(Podaci!H75:H979,Podaci!A75:A979,A77,Podaci!D75:D979,$H$3)),"")</f>
        <v>0</v>
      </c>
      <c r="H77" s="12"/>
      <c r="I77" s="18">
        <f>'Ciljana razina usluge'!$B$5</f>
        <v>0.99</v>
      </c>
      <c r="J77" s="18">
        <f>'Ciljana razina usluge'!$B$6</f>
        <v>0.01</v>
      </c>
      <c r="K77" s="12">
        <f>'Ciljana razina usluge'!$B$7</f>
        <v>580</v>
      </c>
      <c r="L77" s="12">
        <f>'Ciljana razina usluge'!$B$8</f>
        <v>550</v>
      </c>
      <c r="M77" s="12">
        <f>'Ciljana razina usluge'!$B$9</f>
        <v>550</v>
      </c>
      <c r="N77" s="18">
        <f>'Ciljana razina usluge'!$B$10</f>
        <v>5.0000000000000001E-3</v>
      </c>
      <c r="P77" s="12">
        <f t="shared" si="5"/>
        <v>5</v>
      </c>
    </row>
    <row r="78" spans="1:16" x14ac:dyDescent="0.25">
      <c r="A78" s="17">
        <f t="shared" si="6"/>
        <v>45786</v>
      </c>
      <c r="B78" s="18">
        <f t="shared" si="4"/>
        <v>1</v>
      </c>
      <c r="C78" s="18">
        <f t="shared" si="0"/>
        <v>0</v>
      </c>
      <c r="D78" s="19" cm="1">
        <f t="array" ref="D78">IFERROR(SUMPRODUCT((Podaci!A78:A980=$A78)*(Podaci!D78:D980=$H$3)*(Podaci!E78:E980="PISP")*(Podaci!F78:F980="Y")*Podaci!G78:G980)/SUMPRODUCT((Podaci!A78:A980=$A78)*(Podaci!D78:D980=$H$3)*(Podaci!E78:E980="PISP")*(Podaci!F78:F980="Y")*Podaci!H78:H980),"")</f>
        <v>5124.2531037037033</v>
      </c>
      <c r="E78" s="19" cm="1">
        <f t="array" ref="E78">IFERROR(SUMPRODUCT((Podaci!A78:A980=$A78)*(Podaci!D78:D980=$H$3)*(Podaci!E78:E980="AISP")*(Podaci!D78:F980="Y")*Podaci!G78:G980)/SUMPRODUCT((Podaci!A78:A980=$A78)*(Podaci!D78:D980=$H$3)*(Podaci!E78:E980="AISP")*(Podaci!D78:F980="Y")*Podaci!H78:H980),"")</f>
        <v>3.8321716731148712</v>
      </c>
      <c r="F78" s="19" t="str" cm="1">
        <f t="array" ref="F78">IFERROR(SUMPRODUCT((Podaci!A78:A980=$A78)*(Podaci!D78:D980=$H$3)*(Podaci!E78:E980="CoF")*(Podaci!D78:F980="Y")*Podaci!G78:G980)/SUMPRODUCT((Podaci!A78:A980=$A78)*(Podaci!D78:D980=$H$3)*(Podaci!E78:E980="CoF")*(Podaci!D78:F980="Y")*Podaci!H78:H980),"")</f>
        <v/>
      </c>
      <c r="G78" s="18">
        <f>IFERROR((SUMIFS(Podaci!I76:I980,Podaci!A76:A980,A78,Podaci!D76:D980,$H$3)/SUMIFS(Podaci!H76:H980,Podaci!A76:A980,A78,Podaci!D76:D980,$H$3)),"")</f>
        <v>0</v>
      </c>
      <c r="H78" s="12"/>
      <c r="I78" s="18">
        <f>'Ciljana razina usluge'!$B$5</f>
        <v>0.99</v>
      </c>
      <c r="J78" s="18">
        <f>'Ciljana razina usluge'!$B$6</f>
        <v>0.01</v>
      </c>
      <c r="K78" s="12">
        <f>'Ciljana razina usluge'!$B$7</f>
        <v>580</v>
      </c>
      <c r="L78" s="12">
        <f>'Ciljana razina usluge'!$B$8</f>
        <v>550</v>
      </c>
      <c r="M78" s="12">
        <f>'Ciljana razina usluge'!$B$9</f>
        <v>550</v>
      </c>
      <c r="N78" s="18">
        <f>'Ciljana razina usluge'!$B$10</f>
        <v>5.0000000000000001E-3</v>
      </c>
      <c r="P78" s="12">
        <f t="shared" si="5"/>
        <v>5</v>
      </c>
    </row>
    <row r="79" spans="1:16" x14ac:dyDescent="0.25">
      <c r="A79" s="17">
        <f t="shared" si="6"/>
        <v>45787</v>
      </c>
      <c r="B79" s="18">
        <f t="shared" si="4"/>
        <v>1</v>
      </c>
      <c r="C79" s="18">
        <f t="shared" si="0"/>
        <v>0</v>
      </c>
      <c r="D79" s="19" t="str" cm="1">
        <f t="array" ref="D79">IFERROR(SUMPRODUCT((Podaci!A79:A981=$A79)*(Podaci!D79:D981=$H$3)*(Podaci!E79:E981="PISP")*(Podaci!F79:F981="Y")*Podaci!G79:G981)/SUMPRODUCT((Podaci!A79:A981=$A79)*(Podaci!D79:D981=$H$3)*(Podaci!E79:E981="PISP")*(Podaci!F79:F981="Y")*Podaci!H79:H981),"")</f>
        <v/>
      </c>
      <c r="E79" s="19" cm="1">
        <f t="array" ref="E79">IFERROR(SUMPRODUCT((Podaci!A79:A981=$A79)*(Podaci!D79:D981=$H$3)*(Podaci!E79:E981="AISP")*(Podaci!D79:F981="Y")*Podaci!G79:G981)/SUMPRODUCT((Podaci!A79:A981=$A79)*(Podaci!D79:D981=$H$3)*(Podaci!E79:E981="AISP")*(Podaci!D79:F981="Y")*Podaci!H79:H981),"")</f>
        <v>2.1758466809857873</v>
      </c>
      <c r="F79" s="19" t="str" cm="1">
        <f t="array" ref="F79">IFERROR(SUMPRODUCT((Podaci!A79:A981=$A79)*(Podaci!D79:D981=$H$3)*(Podaci!E79:E981="CoF")*(Podaci!D79:F981="Y")*Podaci!G79:G981)/SUMPRODUCT((Podaci!A79:A981=$A79)*(Podaci!D79:D981=$H$3)*(Podaci!E79:E981="CoF")*(Podaci!D79:F981="Y")*Podaci!H79:H981),"")</f>
        <v/>
      </c>
      <c r="G79" s="18">
        <f>IFERROR((SUMIFS(Podaci!I77:I981,Podaci!A77:A981,A79,Podaci!D77:D981,$H$3)/SUMIFS(Podaci!H77:H981,Podaci!A77:A981,A79,Podaci!D77:D981,$H$3)),"")</f>
        <v>0</v>
      </c>
      <c r="H79" s="12"/>
      <c r="I79" s="18">
        <f>'Ciljana razina usluge'!$B$5</f>
        <v>0.99</v>
      </c>
      <c r="J79" s="18">
        <f>'Ciljana razina usluge'!$B$6</f>
        <v>0.01</v>
      </c>
      <c r="K79" s="12">
        <f>'Ciljana razina usluge'!$B$7</f>
        <v>580</v>
      </c>
      <c r="L79" s="12">
        <f>'Ciljana razina usluge'!$B$8</f>
        <v>550</v>
      </c>
      <c r="M79" s="12">
        <f>'Ciljana razina usluge'!$B$9</f>
        <v>550</v>
      </c>
      <c r="N79" s="18">
        <f>'Ciljana razina usluge'!$B$10</f>
        <v>5.0000000000000001E-3</v>
      </c>
      <c r="P79" s="12">
        <f t="shared" si="5"/>
        <v>5</v>
      </c>
    </row>
    <row r="80" spans="1:16" x14ac:dyDescent="0.25">
      <c r="A80" s="17">
        <f t="shared" si="6"/>
        <v>45788</v>
      </c>
      <c r="B80" s="18">
        <f t="shared" si="4"/>
        <v>1</v>
      </c>
      <c r="C80" s="18">
        <f t="shared" si="0"/>
        <v>0</v>
      </c>
      <c r="D80" s="19" t="str" cm="1">
        <f t="array" ref="D80">IFERROR(SUMPRODUCT((Podaci!A80:A982=$A80)*(Podaci!D80:D982=$H$3)*(Podaci!E80:E982="PISP")*(Podaci!F80:F982="Y")*Podaci!G80:G982)/SUMPRODUCT((Podaci!A80:A982=$A80)*(Podaci!D80:D982=$H$3)*(Podaci!E80:E982="PISP")*(Podaci!F80:F982="Y")*Podaci!H80:H982),"")</f>
        <v/>
      </c>
      <c r="E80" s="19" cm="1">
        <f t="array" ref="E80">IFERROR(SUMPRODUCT((Podaci!A80:A982=$A80)*(Podaci!D80:D982=$H$3)*(Podaci!E80:E982="AISP")*(Podaci!D80:F982="Y")*Podaci!G80:G982)/SUMPRODUCT((Podaci!A80:A982=$A80)*(Podaci!D80:D982=$H$3)*(Podaci!E80:E982="AISP")*(Podaci!D80:F982="Y")*Podaci!H80:H982),"")</f>
        <v>5.0346085770553648</v>
      </c>
      <c r="F80" s="19" t="str" cm="1">
        <f t="array" ref="F80">IFERROR(SUMPRODUCT((Podaci!A80:A982=$A80)*(Podaci!D80:D982=$H$3)*(Podaci!E80:E982="CoF")*(Podaci!D80:F982="Y")*Podaci!G80:G982)/SUMPRODUCT((Podaci!A80:A982=$A80)*(Podaci!D80:D982=$H$3)*(Podaci!E80:E982="CoF")*(Podaci!D80:F982="Y")*Podaci!H80:H982),"")</f>
        <v/>
      </c>
      <c r="G80" s="18">
        <f>IFERROR((SUMIFS(Podaci!I78:I982,Podaci!A78:A982,A80,Podaci!D78:D982,$H$3)/SUMIFS(Podaci!H78:H982,Podaci!A78:A982,A80,Podaci!D78:D982,$H$3)),"")</f>
        <v>0</v>
      </c>
      <c r="H80" s="12"/>
      <c r="I80" s="18">
        <f>'Ciljana razina usluge'!$B$5</f>
        <v>0.99</v>
      </c>
      <c r="J80" s="18">
        <f>'Ciljana razina usluge'!$B$6</f>
        <v>0.01</v>
      </c>
      <c r="K80" s="12">
        <f>'Ciljana razina usluge'!$B$7</f>
        <v>580</v>
      </c>
      <c r="L80" s="12">
        <f>'Ciljana razina usluge'!$B$8</f>
        <v>550</v>
      </c>
      <c r="M80" s="12">
        <f>'Ciljana razina usluge'!$B$9</f>
        <v>550</v>
      </c>
      <c r="N80" s="18">
        <f>'Ciljana razina usluge'!$B$10</f>
        <v>5.0000000000000001E-3</v>
      </c>
      <c r="P80" s="12">
        <f t="shared" si="5"/>
        <v>5</v>
      </c>
    </row>
    <row r="81" spans="1:16" x14ac:dyDescent="0.25">
      <c r="A81" s="17">
        <f t="shared" si="6"/>
        <v>45789</v>
      </c>
      <c r="B81" s="18">
        <f t="shared" si="4"/>
        <v>1</v>
      </c>
      <c r="C81" s="18">
        <f t="shared" si="0"/>
        <v>0</v>
      </c>
      <c r="D81" s="19" t="str" cm="1">
        <f t="array" ref="D81">IFERROR(SUMPRODUCT((Podaci!A81:A983=$A81)*(Podaci!D81:D983=$H$3)*(Podaci!E81:E983="PISP")*(Podaci!F81:F983="Y")*Podaci!G81:G983)/SUMPRODUCT((Podaci!A81:A983=$A81)*(Podaci!D81:D983=$H$3)*(Podaci!E81:E983="PISP")*(Podaci!F81:F983="Y")*Podaci!H81:H983),"")</f>
        <v/>
      </c>
      <c r="E81" s="19" cm="1">
        <f t="array" ref="E81">IFERROR(SUMPRODUCT((Podaci!A81:A983=$A81)*(Podaci!D81:D983=$H$3)*(Podaci!E81:E983="AISP")*(Podaci!D81:F983="Y")*Podaci!G81:G983)/SUMPRODUCT((Podaci!A81:A983=$A81)*(Podaci!D81:D983=$H$3)*(Podaci!E81:E983="AISP")*(Podaci!D81:F983="Y")*Podaci!H81:H983),"")</f>
        <v>2.5774959906058297</v>
      </c>
      <c r="F81" s="19" t="str" cm="1">
        <f t="array" ref="F81">IFERROR(SUMPRODUCT((Podaci!A81:A983=$A81)*(Podaci!D81:D983=$H$3)*(Podaci!E81:E983="CoF")*(Podaci!D81:F983="Y")*Podaci!G81:G983)/SUMPRODUCT((Podaci!A81:A983=$A81)*(Podaci!D81:D983=$H$3)*(Podaci!E81:E983="CoF")*(Podaci!D81:F983="Y")*Podaci!H81:H983),"")</f>
        <v/>
      </c>
      <c r="G81" s="18">
        <f>IFERROR((SUMIFS(Podaci!I79:I983,Podaci!A79:A983,A81,Podaci!D79:D983,$H$3)/SUMIFS(Podaci!H79:H983,Podaci!A79:A983,A81,Podaci!D79:D983,$H$3)),"")</f>
        <v>0</v>
      </c>
      <c r="H81" s="19"/>
      <c r="I81" s="18">
        <f>'Ciljana razina usluge'!$B$5</f>
        <v>0.99</v>
      </c>
      <c r="J81" s="18">
        <f>'Ciljana razina usluge'!$B$6</f>
        <v>0.01</v>
      </c>
      <c r="K81" s="12">
        <f>'Ciljana razina usluge'!$B$7</f>
        <v>580</v>
      </c>
      <c r="L81" s="12">
        <f>'Ciljana razina usluge'!$B$8</f>
        <v>550</v>
      </c>
      <c r="M81" s="12">
        <f>'Ciljana razina usluge'!$B$9</f>
        <v>550</v>
      </c>
      <c r="N81" s="18">
        <f>'Ciljana razina usluge'!$B$10</f>
        <v>5.0000000000000001E-3</v>
      </c>
      <c r="P81" s="12">
        <f t="shared" si="5"/>
        <v>5</v>
      </c>
    </row>
    <row r="82" spans="1:16" x14ac:dyDescent="0.25">
      <c r="A82" s="17">
        <f t="shared" si="6"/>
        <v>45790</v>
      </c>
      <c r="B82" s="18">
        <f t="shared" si="4"/>
        <v>1</v>
      </c>
      <c r="C82" s="18">
        <f t="shared" si="0"/>
        <v>0</v>
      </c>
      <c r="D82" s="19" t="str" cm="1">
        <f t="array" ref="D82">IFERROR(SUMPRODUCT((Podaci!A82:A984=$A82)*(Podaci!D82:D984=$H$3)*(Podaci!E82:E984="PISP")*(Podaci!F82:F984="Y")*Podaci!G82:G984)/SUMPRODUCT((Podaci!A82:A984=$A82)*(Podaci!D82:D984=$H$3)*(Podaci!E82:E984="PISP")*(Podaci!F82:F984="Y")*Podaci!H82:H984),"")</f>
        <v/>
      </c>
      <c r="E82" s="19" cm="1">
        <f t="array" ref="E82">IFERROR(SUMPRODUCT((Podaci!A82:A984=$A82)*(Podaci!D82:D984=$H$3)*(Podaci!E82:E984="AISP")*(Podaci!D82:F984="Y")*Podaci!G82:G984)/SUMPRODUCT((Podaci!A82:A984=$A82)*(Podaci!D82:D984=$H$3)*(Podaci!E82:E984="AISP")*(Podaci!D82:F984="Y")*Podaci!H82:H984),"")</f>
        <v>3.2939714730909699</v>
      </c>
      <c r="F82" s="19" t="str" cm="1">
        <f t="array" ref="F82">IFERROR(SUMPRODUCT((Podaci!A82:A984=$A82)*(Podaci!D82:D984=$H$3)*(Podaci!E82:E984="CoF")*(Podaci!D82:F984="Y")*Podaci!G82:G984)/SUMPRODUCT((Podaci!A82:A984=$A82)*(Podaci!D82:D984=$H$3)*(Podaci!E82:E984="CoF")*(Podaci!D82:F984="Y")*Podaci!H82:H984),"")</f>
        <v/>
      </c>
      <c r="G82" s="18">
        <f>IFERROR((SUMIFS(Podaci!I80:I984,Podaci!A80:A984,A82,Podaci!D80:D984,$H$3)/SUMIFS(Podaci!H80:H984,Podaci!A80:A984,A82,Podaci!D80:D984,$H$3)),"")</f>
        <v>0</v>
      </c>
      <c r="H82" s="12"/>
      <c r="I82" s="18">
        <f>'Ciljana razina usluge'!$B$5</f>
        <v>0.99</v>
      </c>
      <c r="J82" s="18">
        <f>'Ciljana razina usluge'!$B$6</f>
        <v>0.01</v>
      </c>
      <c r="K82" s="12">
        <f>'Ciljana razina usluge'!$B$7</f>
        <v>580</v>
      </c>
      <c r="L82" s="12">
        <f>'Ciljana razina usluge'!$B$8</f>
        <v>550</v>
      </c>
      <c r="M82" s="12">
        <f>'Ciljana razina usluge'!$B$9</f>
        <v>550</v>
      </c>
      <c r="N82" s="18">
        <f>'Ciljana razina usluge'!$B$10</f>
        <v>5.0000000000000001E-3</v>
      </c>
      <c r="P82" s="12">
        <f t="shared" si="5"/>
        <v>5</v>
      </c>
    </row>
    <row r="83" spans="1:16" x14ac:dyDescent="0.25">
      <c r="A83" s="17">
        <f t="shared" si="6"/>
        <v>45791</v>
      </c>
      <c r="B83" s="18">
        <f t="shared" si="4"/>
        <v>1</v>
      </c>
      <c r="C83" s="18">
        <f t="shared" si="0"/>
        <v>0</v>
      </c>
      <c r="D83" s="19" t="str" cm="1">
        <f t="array" ref="D83">IFERROR(SUMPRODUCT((Podaci!A83:A985=$A83)*(Podaci!D83:D985=$H$3)*(Podaci!E83:E985="PISP")*(Podaci!F83:F985="Y")*Podaci!G83:G985)/SUMPRODUCT((Podaci!A83:A985=$A83)*(Podaci!D83:D985=$H$3)*(Podaci!E83:E985="PISP")*(Podaci!F83:F985="Y")*Podaci!H83:H985),"")</f>
        <v/>
      </c>
      <c r="E83" s="19" cm="1">
        <f t="array" ref="E83">IFERROR(SUMPRODUCT((Podaci!A83:A985=$A83)*(Podaci!D83:D985=$H$3)*(Podaci!E83:E985="AISP")*(Podaci!D83:F985="Y")*Podaci!G83:G985)/SUMPRODUCT((Podaci!A83:A985=$A83)*(Podaci!D83:D985=$H$3)*(Podaci!E83:E985="AISP")*(Podaci!D83:F985="Y")*Podaci!H83:H985),"")</f>
        <v>3.980170376557294</v>
      </c>
      <c r="F83" s="19" t="str" cm="1">
        <f t="array" ref="F83">IFERROR(SUMPRODUCT((Podaci!A83:A985=$A83)*(Podaci!D83:D985=$H$3)*(Podaci!E83:E985="CoF")*(Podaci!D83:F985="Y")*Podaci!G83:G985)/SUMPRODUCT((Podaci!A83:A985=$A83)*(Podaci!D83:D985=$H$3)*(Podaci!E83:E985="CoF")*(Podaci!D83:F985="Y")*Podaci!H83:H985),"")</f>
        <v/>
      </c>
      <c r="G83" s="18">
        <f>IFERROR((SUMIFS(Podaci!I81:I985,Podaci!A81:A985,A83,Podaci!D81:D985,$H$3)/SUMIFS(Podaci!H81:H985,Podaci!A81:A985,A83,Podaci!D81:D985,$H$3)),"")</f>
        <v>0</v>
      </c>
      <c r="H83" s="12"/>
      <c r="I83" s="18">
        <f>'Ciljana razina usluge'!$B$5</f>
        <v>0.99</v>
      </c>
      <c r="J83" s="18">
        <f>'Ciljana razina usluge'!$B$6</f>
        <v>0.01</v>
      </c>
      <c r="K83" s="12">
        <f>'Ciljana razina usluge'!$B$7</f>
        <v>580</v>
      </c>
      <c r="L83" s="12">
        <f>'Ciljana razina usluge'!$B$8</f>
        <v>550</v>
      </c>
      <c r="M83" s="12">
        <f>'Ciljana razina usluge'!$B$9</f>
        <v>550</v>
      </c>
      <c r="N83" s="18">
        <f>'Ciljana razina usluge'!$B$10</f>
        <v>5.0000000000000001E-3</v>
      </c>
      <c r="P83" s="12">
        <f t="shared" si="5"/>
        <v>5</v>
      </c>
    </row>
    <row r="84" spans="1:16" x14ac:dyDescent="0.25">
      <c r="A84" s="17">
        <f t="shared" si="6"/>
        <v>45792</v>
      </c>
      <c r="B84" s="18">
        <f t="shared" si="4"/>
        <v>1</v>
      </c>
      <c r="C84" s="18">
        <f t="shared" si="0"/>
        <v>0</v>
      </c>
      <c r="D84" s="19" t="str" cm="1">
        <f t="array" ref="D84">IFERROR(SUMPRODUCT((Podaci!A84:A986=$A84)*(Podaci!D84:D986=$H$3)*(Podaci!E84:E986="PISP")*(Podaci!F84:F986="Y")*Podaci!G84:G986)/SUMPRODUCT((Podaci!A84:A986=$A84)*(Podaci!D84:D986=$H$3)*(Podaci!E84:E986="PISP")*(Podaci!F84:F986="Y")*Podaci!H84:H986),"")</f>
        <v/>
      </c>
      <c r="E84" s="19" cm="1">
        <f t="array" ref="E84">IFERROR(SUMPRODUCT((Podaci!A84:A986=$A84)*(Podaci!D84:D986=$H$3)*(Podaci!E84:E986="AISP")*(Podaci!D84:F986="Y")*Podaci!G84:G986)/SUMPRODUCT((Podaci!A84:A986=$A84)*(Podaci!D84:D986=$H$3)*(Podaci!E84:E986="AISP")*(Podaci!D84:F986="Y")*Podaci!H84:H986),"")</f>
        <v>3.5605531811962887</v>
      </c>
      <c r="F84" s="19" t="str" cm="1">
        <f t="array" ref="F84">IFERROR(SUMPRODUCT((Podaci!A84:A986=$A84)*(Podaci!D84:D986=$H$3)*(Podaci!E84:E986="CoF")*(Podaci!D84:F986="Y")*Podaci!G84:G986)/SUMPRODUCT((Podaci!A84:A986=$A84)*(Podaci!D84:D986=$H$3)*(Podaci!E84:E986="CoF")*(Podaci!D84:F986="Y")*Podaci!H84:H986),"")</f>
        <v/>
      </c>
      <c r="G84" s="18">
        <f>IFERROR((SUMIFS(Podaci!I82:I986,Podaci!A82:A986,A84,Podaci!D82:D986,$H$3)/SUMIFS(Podaci!H82:H986,Podaci!A82:A986,A84,Podaci!D82:D986,$H$3)),"")</f>
        <v>0</v>
      </c>
      <c r="H84" s="12"/>
      <c r="I84" s="18">
        <f>'Ciljana razina usluge'!$B$5</f>
        <v>0.99</v>
      </c>
      <c r="J84" s="18">
        <f>'Ciljana razina usluge'!$B$6</f>
        <v>0.01</v>
      </c>
      <c r="K84" s="12">
        <f>'Ciljana razina usluge'!$B$7</f>
        <v>580</v>
      </c>
      <c r="L84" s="12">
        <f>'Ciljana razina usluge'!$B$8</f>
        <v>550</v>
      </c>
      <c r="M84" s="12">
        <f>'Ciljana razina usluge'!$B$9</f>
        <v>550</v>
      </c>
      <c r="N84" s="18">
        <f>'Ciljana razina usluge'!$B$10</f>
        <v>5.0000000000000001E-3</v>
      </c>
      <c r="P84" s="12">
        <f t="shared" si="5"/>
        <v>5</v>
      </c>
    </row>
    <row r="85" spans="1:16" x14ac:dyDescent="0.25">
      <c r="A85" s="17">
        <f t="shared" si="6"/>
        <v>45793</v>
      </c>
      <c r="B85" s="18">
        <f t="shared" si="4"/>
        <v>1</v>
      </c>
      <c r="C85" s="18">
        <f t="shared" si="0"/>
        <v>0</v>
      </c>
      <c r="D85" s="19" t="str" cm="1">
        <f t="array" ref="D85">IFERROR(SUMPRODUCT((Podaci!A85:A987=$A85)*(Podaci!D85:D987=$H$3)*(Podaci!E85:E987="PISP")*(Podaci!F85:F987="Y")*Podaci!G85:G987)/SUMPRODUCT((Podaci!A85:A987=$A85)*(Podaci!D85:D987=$H$3)*(Podaci!E85:E987="PISP")*(Podaci!F85:F987="Y")*Podaci!H85:H987),"")</f>
        <v/>
      </c>
      <c r="E85" s="19" cm="1">
        <f t="array" ref="E85">IFERROR(SUMPRODUCT((Podaci!A85:A987=$A85)*(Podaci!D85:D987=$H$3)*(Podaci!E85:E987="AISP")*(Podaci!D85:F987="Y")*Podaci!G85:G987)/SUMPRODUCT((Podaci!A85:A987=$A85)*(Podaci!D85:D987=$H$3)*(Podaci!E85:E987="AISP")*(Podaci!D85:F987="Y")*Podaci!H85:H987),"")</f>
        <v>2.2677629633971974</v>
      </c>
      <c r="F85" s="19" t="str" cm="1">
        <f t="array" ref="F85">IFERROR(SUMPRODUCT((Podaci!A85:A987=$A85)*(Podaci!D85:D987=$H$3)*(Podaci!E85:E987="CoF")*(Podaci!D85:F987="Y")*Podaci!G85:G987)/SUMPRODUCT((Podaci!A85:A987=$A85)*(Podaci!D85:D987=$H$3)*(Podaci!E85:E987="CoF")*(Podaci!D85:F987="Y")*Podaci!H85:H987),"")</f>
        <v/>
      </c>
      <c r="G85" s="18">
        <f>IFERROR((SUMIFS(Podaci!I83:I987,Podaci!A83:A987,A85,Podaci!D83:D987,$H$3)/SUMIFS(Podaci!H83:H987,Podaci!A83:A987,A85,Podaci!D83:D987,$H$3)),"")</f>
        <v>0</v>
      </c>
      <c r="H85" s="12"/>
      <c r="I85" s="18">
        <f>'Ciljana razina usluge'!$B$5</f>
        <v>0.99</v>
      </c>
      <c r="J85" s="18">
        <f>'Ciljana razina usluge'!$B$6</f>
        <v>0.01</v>
      </c>
      <c r="K85" s="12">
        <f>'Ciljana razina usluge'!$B$7</f>
        <v>580</v>
      </c>
      <c r="L85" s="12">
        <f>'Ciljana razina usluge'!$B$8</f>
        <v>550</v>
      </c>
      <c r="M85" s="12">
        <f>'Ciljana razina usluge'!$B$9</f>
        <v>550</v>
      </c>
      <c r="N85" s="18">
        <f>'Ciljana razina usluge'!$B$10</f>
        <v>5.0000000000000001E-3</v>
      </c>
      <c r="P85" s="12">
        <f t="shared" si="5"/>
        <v>5</v>
      </c>
    </row>
    <row r="86" spans="1:16" x14ac:dyDescent="0.25">
      <c r="A86" s="17">
        <f t="shared" si="6"/>
        <v>45794</v>
      </c>
      <c r="B86" s="18">
        <f t="shared" si="4"/>
        <v>1</v>
      </c>
      <c r="C86" s="18">
        <f t="shared" si="0"/>
        <v>0</v>
      </c>
      <c r="D86" s="19" t="str" cm="1">
        <f t="array" ref="D86">IFERROR(SUMPRODUCT((Podaci!A86:A988=$A86)*(Podaci!D86:D988=$H$3)*(Podaci!E86:E988="PISP")*(Podaci!F86:F988="Y")*Podaci!G86:G988)/SUMPRODUCT((Podaci!A86:A988=$A86)*(Podaci!D86:D988=$H$3)*(Podaci!E86:E988="PISP")*(Podaci!F86:F988="Y")*Podaci!H86:H988),"")</f>
        <v/>
      </c>
      <c r="E86" s="19" cm="1">
        <f t="array" ref="E86">IFERROR(SUMPRODUCT((Podaci!A86:A988=$A86)*(Podaci!D86:D988=$H$3)*(Podaci!E86:E988="AISP")*(Podaci!D86:F988="Y")*Podaci!G86:G988)/SUMPRODUCT((Podaci!A86:A988=$A86)*(Podaci!D86:D988=$H$3)*(Podaci!E86:E988="AISP")*(Podaci!D86:F988="Y")*Podaci!H86:H988),"")</f>
        <v>2.5024804479621969</v>
      </c>
      <c r="F86" s="19" t="str" cm="1">
        <f t="array" ref="F86">IFERROR(SUMPRODUCT((Podaci!A86:A988=$A86)*(Podaci!D86:D988=$H$3)*(Podaci!E86:E988="CoF")*(Podaci!D86:F988="Y")*Podaci!G86:G988)/SUMPRODUCT((Podaci!A86:A988=$A86)*(Podaci!D86:D988=$H$3)*(Podaci!E86:E988="CoF")*(Podaci!D86:F988="Y")*Podaci!H86:H988),"")</f>
        <v/>
      </c>
      <c r="G86" s="18">
        <f>IFERROR((SUMIFS(Podaci!I84:I988,Podaci!A84:A988,A86,Podaci!D84:D988,$H$3)/SUMIFS(Podaci!H84:H988,Podaci!A84:A988,A86,Podaci!D84:D988,$H$3)),"")</f>
        <v>0</v>
      </c>
      <c r="H86" s="12"/>
      <c r="I86" s="18">
        <f>'Ciljana razina usluge'!$B$5</f>
        <v>0.99</v>
      </c>
      <c r="J86" s="18">
        <f>'Ciljana razina usluge'!$B$6</f>
        <v>0.01</v>
      </c>
      <c r="K86" s="12">
        <f>'Ciljana razina usluge'!$B$7</f>
        <v>580</v>
      </c>
      <c r="L86" s="12">
        <f>'Ciljana razina usluge'!$B$8</f>
        <v>550</v>
      </c>
      <c r="M86" s="12">
        <f>'Ciljana razina usluge'!$B$9</f>
        <v>550</v>
      </c>
      <c r="N86" s="18">
        <f>'Ciljana razina usluge'!$B$10</f>
        <v>5.0000000000000001E-3</v>
      </c>
      <c r="P86" s="12">
        <f t="shared" si="5"/>
        <v>5</v>
      </c>
    </row>
    <row r="87" spans="1:16" x14ac:dyDescent="0.25">
      <c r="A87" s="17">
        <f t="shared" si="6"/>
        <v>45795</v>
      </c>
      <c r="B87" s="18">
        <f t="shared" si="4"/>
        <v>1</v>
      </c>
      <c r="C87" s="18">
        <f t="shared" si="0"/>
        <v>0</v>
      </c>
      <c r="D87" s="19" t="str" cm="1">
        <f t="array" ref="D87">IFERROR(SUMPRODUCT((Podaci!A87:A989=$A87)*(Podaci!D87:D989=$H$3)*(Podaci!E87:E989="PISP")*(Podaci!F87:F989="Y")*Podaci!G87:G989)/SUMPRODUCT((Podaci!A87:A989=$A87)*(Podaci!D87:D989=$H$3)*(Podaci!E87:E989="PISP")*(Podaci!F87:F989="Y")*Podaci!H87:H989),"")</f>
        <v/>
      </c>
      <c r="E87" s="19" cm="1">
        <f t="array" ref="E87">IFERROR(SUMPRODUCT((Podaci!A87:A989=$A87)*(Podaci!D87:D989=$H$3)*(Podaci!E87:E989="AISP")*(Podaci!D87:F989="Y")*Podaci!G87:G989)/SUMPRODUCT((Podaci!A87:A989=$A87)*(Podaci!D87:D989=$H$3)*(Podaci!E87:E989="AISP")*(Podaci!D87:F989="Y")*Podaci!H87:H989),"")</f>
        <v>4.9035260020550329</v>
      </c>
      <c r="F87" s="19" t="str" cm="1">
        <f t="array" ref="F87">IFERROR(SUMPRODUCT((Podaci!A87:A989=$A87)*(Podaci!D87:D989=$H$3)*(Podaci!E87:E989="CoF")*(Podaci!D87:F989="Y")*Podaci!G87:G989)/SUMPRODUCT((Podaci!A87:A989=$A87)*(Podaci!D87:D989=$H$3)*(Podaci!E87:E989="CoF")*(Podaci!D87:F989="Y")*Podaci!H87:H989),"")</f>
        <v/>
      </c>
      <c r="G87" s="18">
        <f>IFERROR((SUMIFS(Podaci!I85:I989,Podaci!A85:A989,A87,Podaci!D85:D989,$H$3)/SUMIFS(Podaci!H85:H989,Podaci!A85:A989,A87,Podaci!D85:D989,$H$3)),"")</f>
        <v>0</v>
      </c>
      <c r="H87" s="12"/>
      <c r="I87" s="18">
        <f>'Ciljana razina usluge'!$B$5</f>
        <v>0.99</v>
      </c>
      <c r="J87" s="18">
        <f>'Ciljana razina usluge'!$B$6</f>
        <v>0.01</v>
      </c>
      <c r="K87" s="12">
        <f>'Ciljana razina usluge'!$B$7</f>
        <v>580</v>
      </c>
      <c r="L87" s="12">
        <f>'Ciljana razina usluge'!$B$8</f>
        <v>550</v>
      </c>
      <c r="M87" s="12">
        <f>'Ciljana razina usluge'!$B$9</f>
        <v>550</v>
      </c>
      <c r="N87" s="18">
        <f>'Ciljana razina usluge'!$B$10</f>
        <v>5.0000000000000001E-3</v>
      </c>
      <c r="P87" s="12">
        <f t="shared" si="5"/>
        <v>5</v>
      </c>
    </row>
    <row r="88" spans="1:16" x14ac:dyDescent="0.25">
      <c r="A88" s="17">
        <f t="shared" si="6"/>
        <v>45796</v>
      </c>
      <c r="B88" s="18">
        <f t="shared" si="4"/>
        <v>1</v>
      </c>
      <c r="C88" s="18">
        <f t="shared" si="0"/>
        <v>0</v>
      </c>
      <c r="D88" s="19" t="str" cm="1">
        <f t="array" ref="D88">IFERROR(SUMPRODUCT((Podaci!A88:A990=$A88)*(Podaci!D88:D990=$H$3)*(Podaci!E88:E990="PISP")*(Podaci!F88:F990="Y")*Podaci!G88:G990)/SUMPRODUCT((Podaci!A88:A990=$A88)*(Podaci!D88:D990=$H$3)*(Podaci!E88:E990="PISP")*(Podaci!F88:F990="Y")*Podaci!H88:H990),"")</f>
        <v/>
      </c>
      <c r="E88" s="19" cm="1">
        <f t="array" ref="E88">IFERROR(SUMPRODUCT((Podaci!A88:A990=$A88)*(Podaci!D88:D990=$H$3)*(Podaci!E88:E990="AISP")*(Podaci!D88:F990="Y")*Podaci!G88:G990)/SUMPRODUCT((Podaci!A88:A990=$A88)*(Podaci!D88:D990=$H$3)*(Podaci!E88:E990="AISP")*(Podaci!D88:F990="Y")*Podaci!H88:H990),"")</f>
        <v>2.5640233926078646</v>
      </c>
      <c r="F88" s="19" t="str" cm="1">
        <f t="array" ref="F88">IFERROR(SUMPRODUCT((Podaci!A88:A990=$A88)*(Podaci!D88:D990=$H$3)*(Podaci!E88:E990="CoF")*(Podaci!D88:F990="Y")*Podaci!G88:G990)/SUMPRODUCT((Podaci!A88:A990=$A88)*(Podaci!D88:D990=$H$3)*(Podaci!E88:E990="CoF")*(Podaci!D88:F990="Y")*Podaci!H88:H990),"")</f>
        <v/>
      </c>
      <c r="G88" s="18">
        <f>IFERROR((SUMIFS(Podaci!I86:I990,Podaci!A86:A990,A88,Podaci!D86:D990,$H$3)/SUMIFS(Podaci!H86:H990,Podaci!A86:A990,A88,Podaci!D86:D990,$H$3)),"")</f>
        <v>0</v>
      </c>
      <c r="H88" s="12"/>
      <c r="I88" s="18">
        <f>'Ciljana razina usluge'!$B$5</f>
        <v>0.99</v>
      </c>
      <c r="J88" s="18">
        <f>'Ciljana razina usluge'!$B$6</f>
        <v>0.01</v>
      </c>
      <c r="K88" s="12">
        <f>'Ciljana razina usluge'!$B$7</f>
        <v>580</v>
      </c>
      <c r="L88" s="12">
        <f>'Ciljana razina usluge'!$B$8</f>
        <v>550</v>
      </c>
      <c r="M88" s="12">
        <f>'Ciljana razina usluge'!$B$9</f>
        <v>550</v>
      </c>
      <c r="N88" s="18">
        <f>'Ciljana razina usluge'!$B$10</f>
        <v>5.0000000000000001E-3</v>
      </c>
      <c r="P88" s="12">
        <f t="shared" si="5"/>
        <v>5</v>
      </c>
    </row>
    <row r="89" spans="1:16" x14ac:dyDescent="0.25">
      <c r="A89" s="17">
        <f t="shared" si="6"/>
        <v>45797</v>
      </c>
      <c r="B89" s="18">
        <f t="shared" si="4"/>
        <v>1</v>
      </c>
      <c r="C89" s="18">
        <f t="shared" si="0"/>
        <v>0</v>
      </c>
      <c r="D89" s="19" t="str" cm="1">
        <f t="array" ref="D89">IFERROR(SUMPRODUCT((Podaci!A89:A991=$A89)*(Podaci!D89:D991=$H$3)*(Podaci!E89:E991="PISP")*(Podaci!F89:F991="Y")*Podaci!G89:G991)/SUMPRODUCT((Podaci!A89:A991=$A89)*(Podaci!D89:D991=$H$3)*(Podaci!E89:E991="PISP")*(Podaci!F89:F991="Y")*Podaci!H89:H991),"")</f>
        <v/>
      </c>
      <c r="E89" s="19" cm="1">
        <f t="array" ref="E89">IFERROR(SUMPRODUCT((Podaci!A89:A991=$A89)*(Podaci!D89:D991=$H$3)*(Podaci!E89:E991="AISP")*(Podaci!D89:F991="Y")*Podaci!G89:G991)/SUMPRODUCT((Podaci!A89:A991=$A89)*(Podaci!D89:D991=$H$3)*(Podaci!E89:E991="AISP")*(Podaci!D89:F991="Y")*Podaci!H89:H991),"")</f>
        <v>3.1346826048850369</v>
      </c>
      <c r="F89" s="19" t="str" cm="1">
        <f t="array" ref="F89">IFERROR(SUMPRODUCT((Podaci!A89:A991=$A89)*(Podaci!D89:D991=$H$3)*(Podaci!E89:E991="CoF")*(Podaci!D89:F991="Y")*Podaci!G89:G991)/SUMPRODUCT((Podaci!A89:A991=$A89)*(Podaci!D89:D991=$H$3)*(Podaci!E89:E991="CoF")*(Podaci!D89:F991="Y")*Podaci!H89:H991),"")</f>
        <v/>
      </c>
      <c r="G89" s="18">
        <f>IFERROR((SUMIFS(Podaci!I87:I991,Podaci!A87:A991,A89,Podaci!D87:D991,$H$3)/SUMIFS(Podaci!H87:H991,Podaci!A87:A991,A89,Podaci!D87:D991,$H$3)),"")</f>
        <v>0</v>
      </c>
      <c r="H89" s="12"/>
      <c r="I89" s="18">
        <f>'Ciljana razina usluge'!$B$5</f>
        <v>0.99</v>
      </c>
      <c r="J89" s="18">
        <f>'Ciljana razina usluge'!$B$6</f>
        <v>0.01</v>
      </c>
      <c r="K89" s="12">
        <f>'Ciljana razina usluge'!$B$7</f>
        <v>580</v>
      </c>
      <c r="L89" s="12">
        <f>'Ciljana razina usluge'!$B$8</f>
        <v>550</v>
      </c>
      <c r="M89" s="12">
        <f>'Ciljana razina usluge'!$B$9</f>
        <v>550</v>
      </c>
      <c r="N89" s="18">
        <f>'Ciljana razina usluge'!$B$10</f>
        <v>5.0000000000000001E-3</v>
      </c>
      <c r="P89" s="12">
        <f t="shared" si="5"/>
        <v>5</v>
      </c>
    </row>
    <row r="90" spans="1:16" x14ac:dyDescent="0.25">
      <c r="A90" s="17">
        <f t="shared" si="6"/>
        <v>45798</v>
      </c>
      <c r="B90" s="18">
        <f t="shared" si="4"/>
        <v>1</v>
      </c>
      <c r="C90" s="18" cm="1">
        <f t="array" ref="C90">SUMPRODUCT(--(Datum_Vrijeme_Prekida = $A90), Vrijeme_Prekida/86400)</f>
        <v>0</v>
      </c>
      <c r="D90" s="19" t="str" cm="1">
        <f t="array" ref="D90">IFERROR(SUMPRODUCT((Podaci!A90:A992=$A90)*(Podaci!D90:D992=$H$3)*(Podaci!E90:E992="PISP")*(Podaci!F90:F992="Y")*Podaci!G90:G992)/SUMPRODUCT((Podaci!A90:A992=$A90)*(Podaci!D90:D992=$H$3)*(Podaci!E90:E992="PISP")*(Podaci!F90:F992="Y")*Podaci!H90:H992),"")</f>
        <v/>
      </c>
      <c r="E90" s="19" cm="1">
        <f t="array" ref="E90">IFERROR(SUMPRODUCT((Podaci!A90:A992=$A90)*(Podaci!D90:D992=$H$3)*(Podaci!E90:E992="AISP")*(Podaci!D90:F992="Y")*Podaci!G90:G992)/SUMPRODUCT((Podaci!A90:A992=$A90)*(Podaci!D90:D992=$H$3)*(Podaci!E90:E992="AISP")*(Podaci!D90:F992="Y")*Podaci!H90:H992),"")</f>
        <v>3.3797045217550052</v>
      </c>
      <c r="F90" s="19" t="str" cm="1">
        <f t="array" ref="F90">IFERROR(SUMPRODUCT((Podaci!A90:A992=$A90)*(Podaci!D90:D992=$H$3)*(Podaci!E90:E992="CoF")*(Podaci!D90:F992="Y")*Podaci!G90:G992)/SUMPRODUCT((Podaci!A90:A992=$A90)*(Podaci!D90:D992=$H$3)*(Podaci!E90:E992="CoF")*(Podaci!D90:F992="Y")*Podaci!H90:H992),"")</f>
        <v/>
      </c>
      <c r="G90" s="18">
        <f>IFERROR((SUMIFS(Podaci!I88:I992,Podaci!A88:A992,A90,Podaci!D88:D992,$H$3)/SUMIFS(Podaci!H88:H992,Podaci!A88:A992,A90,Podaci!D88:D992,$H$3)),"")</f>
        <v>0</v>
      </c>
      <c r="H90" s="12"/>
      <c r="I90" s="18">
        <f>'Ciljana razina usluge'!$B$5</f>
        <v>0.99</v>
      </c>
      <c r="J90" s="18">
        <f>'Ciljana razina usluge'!$B$6</f>
        <v>0.01</v>
      </c>
      <c r="K90" s="12">
        <f>'Ciljana razina usluge'!$B$7</f>
        <v>580</v>
      </c>
      <c r="L90" s="12">
        <f>'Ciljana razina usluge'!$B$8</f>
        <v>550</v>
      </c>
      <c r="M90" s="12">
        <f>'Ciljana razina usluge'!$B$9</f>
        <v>550</v>
      </c>
      <c r="N90" s="18">
        <f>'Ciljana razina usluge'!$B$10</f>
        <v>5.0000000000000001E-3</v>
      </c>
      <c r="P90" s="12">
        <f t="shared" si="5"/>
        <v>5</v>
      </c>
    </row>
    <row r="91" spans="1:16" x14ac:dyDescent="0.25">
      <c r="A91" s="17">
        <f t="shared" si="6"/>
        <v>45799</v>
      </c>
      <c r="B91" s="18">
        <f t="shared" si="4"/>
        <v>1</v>
      </c>
      <c r="C91" s="18">
        <f t="shared" si="0"/>
        <v>0</v>
      </c>
      <c r="D91" s="19" t="str" cm="1">
        <f t="array" ref="D91">IFERROR(SUMPRODUCT((Podaci!A91:A993=$A91)*(Podaci!D91:D993=$H$3)*(Podaci!E91:E993="PISP")*(Podaci!F91:F993="Y")*Podaci!G91:G993)/SUMPRODUCT((Podaci!A91:A993=$A91)*(Podaci!D91:D993=$H$3)*(Podaci!E91:E993="PISP")*(Podaci!F91:F993="Y")*Podaci!H91:H993),"")</f>
        <v/>
      </c>
      <c r="E91" s="19" cm="1">
        <f t="array" ref="E91">IFERROR(SUMPRODUCT((Podaci!A91:A993=$A91)*(Podaci!D91:D993=$H$3)*(Podaci!E91:E993="AISP")*(Podaci!D91:F993="Y")*Podaci!G91:G993)/SUMPRODUCT((Podaci!A91:A993=$A91)*(Podaci!D91:D993=$H$3)*(Podaci!E91:E993="AISP")*(Podaci!D91:F993="Y")*Podaci!H91:H993),"")</f>
        <v>2.6509265748656636</v>
      </c>
      <c r="F91" s="19" t="str" cm="1">
        <f t="array" ref="F91">IFERROR(SUMPRODUCT((Podaci!A91:A993=$A91)*(Podaci!D91:D993=$H$3)*(Podaci!E91:E993="CoF")*(Podaci!D91:F993="Y")*Podaci!G91:G993)/SUMPRODUCT((Podaci!A91:A993=$A91)*(Podaci!D91:D993=$H$3)*(Podaci!E91:E993="CoF")*(Podaci!D91:F993="Y")*Podaci!H91:H993),"")</f>
        <v/>
      </c>
      <c r="G91" s="18">
        <f>IFERROR((SUMIFS(Podaci!I89:I993,Podaci!A89:A993,A91,Podaci!D89:D993,$H$3)/SUMIFS(Podaci!H89:H993,Podaci!A89:A993,A91,Podaci!D89:D993,$H$3)),"")</f>
        <v>0</v>
      </c>
      <c r="H91" s="12"/>
      <c r="I91" s="18">
        <f>'Ciljana razina usluge'!$B$5</f>
        <v>0.99</v>
      </c>
      <c r="J91" s="18">
        <f>'Ciljana razina usluge'!$B$6</f>
        <v>0.01</v>
      </c>
      <c r="K91" s="12">
        <f>'Ciljana razina usluge'!$B$7</f>
        <v>580</v>
      </c>
      <c r="L91" s="12">
        <f>'Ciljana razina usluge'!$B$8</f>
        <v>550</v>
      </c>
      <c r="M91" s="12">
        <f>'Ciljana razina usluge'!$B$9</f>
        <v>550</v>
      </c>
      <c r="N91" s="18">
        <f>'Ciljana razina usluge'!$B$10</f>
        <v>5.0000000000000001E-3</v>
      </c>
      <c r="P91" s="12">
        <f t="shared" si="5"/>
        <v>5</v>
      </c>
    </row>
    <row r="92" spans="1:16" x14ac:dyDescent="0.25">
      <c r="A92" s="17">
        <f t="shared" si="6"/>
        <v>45800</v>
      </c>
      <c r="B92" s="18">
        <f t="shared" si="4"/>
        <v>1</v>
      </c>
      <c r="C92" s="18">
        <f t="shared" si="0"/>
        <v>0</v>
      </c>
      <c r="D92" s="19" t="str" cm="1">
        <f t="array" ref="D92">IFERROR(SUMPRODUCT((Podaci!A92:A994=$A92)*(Podaci!D92:D994=$H$3)*(Podaci!E92:E994="PISP")*(Podaci!F92:F994="Y")*Podaci!G92:G994)/SUMPRODUCT((Podaci!A92:A994=$A92)*(Podaci!D92:D994=$H$3)*(Podaci!E92:E994="PISP")*(Podaci!F92:F994="Y")*Podaci!H92:H994),"")</f>
        <v/>
      </c>
      <c r="E92" s="19" cm="1">
        <f t="array" ref="E92">IFERROR(SUMPRODUCT((Podaci!A92:A994=$A92)*(Podaci!D92:D994=$H$3)*(Podaci!E92:E994="AISP")*(Podaci!D92:F994="Y")*Podaci!G92:G994)/SUMPRODUCT((Podaci!A92:A994=$A92)*(Podaci!D92:D994=$H$3)*(Podaci!E92:E994="AISP")*(Podaci!D92:F994="Y")*Podaci!H92:H994),"")</f>
        <v>2.2325133932458088</v>
      </c>
      <c r="F92" s="19" t="str" cm="1">
        <f t="array" ref="F92">IFERROR(SUMPRODUCT((Podaci!A92:A994=$A92)*(Podaci!D92:D994=$H$3)*(Podaci!E92:E994="CoF")*(Podaci!D92:F994="Y")*Podaci!G92:G994)/SUMPRODUCT((Podaci!A92:A994=$A92)*(Podaci!D92:D994=$H$3)*(Podaci!E92:E994="CoF")*(Podaci!D92:F994="Y")*Podaci!H92:H994),"")</f>
        <v/>
      </c>
      <c r="G92" s="18">
        <f>IFERROR((SUMIFS(Podaci!I90:I994,Podaci!A90:A994,A92,Podaci!D90:D994,$H$3)/SUMIFS(Podaci!H90:H994,Podaci!A90:A994,A92,Podaci!D90:D994,$H$3)),"")</f>
        <v>0</v>
      </c>
      <c r="H92" s="12"/>
      <c r="I92" s="18">
        <f>'Ciljana razina usluge'!$B$5</f>
        <v>0.99</v>
      </c>
      <c r="J92" s="18">
        <f>'Ciljana razina usluge'!$B$6</f>
        <v>0.01</v>
      </c>
      <c r="K92" s="12">
        <f>'Ciljana razina usluge'!$B$7</f>
        <v>580</v>
      </c>
      <c r="L92" s="12">
        <f>'Ciljana razina usluge'!$B$8</f>
        <v>550</v>
      </c>
      <c r="M92" s="12">
        <f>'Ciljana razina usluge'!$B$9</f>
        <v>550</v>
      </c>
      <c r="N92" s="18">
        <f>'Ciljana razina usluge'!$B$10</f>
        <v>5.0000000000000001E-3</v>
      </c>
      <c r="P92" s="12">
        <f t="shared" si="5"/>
        <v>5</v>
      </c>
    </row>
    <row r="93" spans="1:16" x14ac:dyDescent="0.25">
      <c r="A93" s="17">
        <f t="shared" si="6"/>
        <v>45801</v>
      </c>
      <c r="B93" s="18">
        <f t="shared" si="4"/>
        <v>1</v>
      </c>
      <c r="C93" s="18">
        <f t="shared" si="0"/>
        <v>0</v>
      </c>
      <c r="D93" s="19" t="str" cm="1">
        <f t="array" ref="D93">IFERROR(SUMPRODUCT((Podaci!A93:A995=$A93)*(Podaci!D93:D995=$H$3)*(Podaci!E93:E995="PISP")*(Podaci!F93:F995="Y")*Podaci!G93:G995)/SUMPRODUCT((Podaci!A93:A995=$A93)*(Podaci!D93:D995=$H$3)*(Podaci!E93:E995="PISP")*(Podaci!F93:F995="Y")*Podaci!H93:H995),"")</f>
        <v/>
      </c>
      <c r="E93" s="19" cm="1">
        <f t="array" ref="E93">IFERROR(SUMPRODUCT((Podaci!A93:A995=$A93)*(Podaci!D93:D995=$H$3)*(Podaci!E93:E995="AISP")*(Podaci!D93:F995="Y")*Podaci!G93:G995)/SUMPRODUCT((Podaci!A93:A995=$A93)*(Podaci!D93:D995=$H$3)*(Podaci!E93:E995="AISP")*(Podaci!D93:F995="Y")*Podaci!H93:H995),"")</f>
        <v>3.4319389358659516</v>
      </c>
      <c r="F93" s="19" t="str" cm="1">
        <f t="array" ref="F93">IFERROR(SUMPRODUCT((Podaci!A93:A995=$A93)*(Podaci!D93:D995=$H$3)*(Podaci!E93:E995="CoF")*(Podaci!D93:F995="Y")*Podaci!G93:G995)/SUMPRODUCT((Podaci!A93:A995=$A93)*(Podaci!D93:D995=$H$3)*(Podaci!E93:E995="CoF")*(Podaci!D93:F995="Y")*Podaci!H93:H995),"")</f>
        <v/>
      </c>
      <c r="G93" s="18">
        <f>IFERROR((SUMIFS(Podaci!I91:I995,Podaci!A91:A995,A93,Podaci!D91:D995,$H$3)/SUMIFS(Podaci!H91:H995,Podaci!A91:A995,A93,Podaci!D91:D995,$H$3)),"")</f>
        <v>0</v>
      </c>
      <c r="H93" s="12"/>
      <c r="I93" s="18">
        <f>'Ciljana razina usluge'!$B$5</f>
        <v>0.99</v>
      </c>
      <c r="J93" s="18">
        <f>'Ciljana razina usluge'!$B$6</f>
        <v>0.01</v>
      </c>
      <c r="K93" s="12">
        <f>'Ciljana razina usluge'!$B$7</f>
        <v>580</v>
      </c>
      <c r="L93" s="12">
        <f>'Ciljana razina usluge'!$B$8</f>
        <v>550</v>
      </c>
      <c r="M93" s="12">
        <f>'Ciljana razina usluge'!$B$9</f>
        <v>550</v>
      </c>
      <c r="N93" s="18">
        <f>'Ciljana razina usluge'!$B$10</f>
        <v>5.0000000000000001E-3</v>
      </c>
      <c r="P93" s="12">
        <f t="shared" si="5"/>
        <v>5</v>
      </c>
    </row>
    <row r="94" spans="1:16" x14ac:dyDescent="0.25">
      <c r="A94" s="17">
        <f t="shared" si="6"/>
        <v>45802</v>
      </c>
      <c r="B94" s="18">
        <f t="shared" si="4"/>
        <v>1</v>
      </c>
      <c r="C94" s="18">
        <f t="shared" si="0"/>
        <v>0</v>
      </c>
      <c r="D94" s="19" t="str" cm="1">
        <f t="array" ref="D94">IFERROR(SUMPRODUCT((Podaci!A94:A996=$A94)*(Podaci!D94:D996=$H$3)*(Podaci!E94:E996="PISP")*(Podaci!F94:F996="Y")*Podaci!G94:G996)/SUMPRODUCT((Podaci!A94:A996=$A94)*(Podaci!D94:D996=$H$3)*(Podaci!E94:E996="PISP")*(Podaci!F94:F996="Y")*Podaci!H94:H996),"")</f>
        <v/>
      </c>
      <c r="E94" s="19" cm="1">
        <f t="array" ref="E94">IFERROR(SUMPRODUCT((Podaci!A94:A996=$A94)*(Podaci!D94:D996=$H$3)*(Podaci!E94:E996="AISP")*(Podaci!D94:F996="Y")*Podaci!G94:G996)/SUMPRODUCT((Podaci!A94:A996=$A94)*(Podaci!D94:D996=$H$3)*(Podaci!E94:E996="AISP")*(Podaci!D94:F996="Y")*Podaci!H94:H996),"")</f>
        <v>4.8211142030723417</v>
      </c>
      <c r="F94" s="19" t="str" cm="1">
        <f t="array" ref="F94">IFERROR(SUMPRODUCT((Podaci!A94:A996=$A94)*(Podaci!D94:D996=$H$3)*(Podaci!E94:E996="CoF")*(Podaci!D94:F996="Y")*Podaci!G94:G996)/SUMPRODUCT((Podaci!A94:A996=$A94)*(Podaci!D94:D996=$H$3)*(Podaci!E94:E996="CoF")*(Podaci!D94:F996="Y")*Podaci!H94:H996),"")</f>
        <v/>
      </c>
      <c r="G94" s="18">
        <f>IFERROR((SUMIFS(Podaci!I92:I996,Podaci!A92:A996,A94,Podaci!D92:D996,$H$3)/SUMIFS(Podaci!H92:H996,Podaci!A92:A996,A94,Podaci!D92:D996,$H$3)),"")</f>
        <v>0</v>
      </c>
      <c r="H94" s="12"/>
      <c r="I94" s="18">
        <f>'Ciljana razina usluge'!$B$5</f>
        <v>0.99</v>
      </c>
      <c r="J94" s="18">
        <f>'Ciljana razina usluge'!$B$6</f>
        <v>0.01</v>
      </c>
      <c r="K94" s="12">
        <f>'Ciljana razina usluge'!$B$7</f>
        <v>580</v>
      </c>
      <c r="L94" s="12">
        <f>'Ciljana razina usluge'!$B$8</f>
        <v>550</v>
      </c>
      <c r="M94" s="12">
        <f>'Ciljana razina usluge'!$B$9</f>
        <v>550</v>
      </c>
      <c r="N94" s="18">
        <f>'Ciljana razina usluge'!$B$10</f>
        <v>5.0000000000000001E-3</v>
      </c>
      <c r="P94" s="12">
        <f t="shared" si="5"/>
        <v>5</v>
      </c>
    </row>
    <row r="95" spans="1:16" x14ac:dyDescent="0.25">
      <c r="A95" s="17">
        <f t="shared" si="6"/>
        <v>45803</v>
      </c>
      <c r="B95" s="18">
        <f t="shared" si="4"/>
        <v>1</v>
      </c>
      <c r="C95" s="18">
        <f t="shared" si="0"/>
        <v>0</v>
      </c>
      <c r="D95" s="19" t="str" cm="1">
        <f t="array" ref="D95">IFERROR(SUMPRODUCT((Podaci!A95:A997=$A95)*(Podaci!D95:D997=$H$3)*(Podaci!E95:E997="PISP")*(Podaci!F95:F997="Y")*Podaci!G95:G997)/SUMPRODUCT((Podaci!A95:A997=$A95)*(Podaci!D95:D997=$H$3)*(Podaci!E95:E997="PISP")*(Podaci!F95:F997="Y")*Podaci!H95:H997),"")</f>
        <v/>
      </c>
      <c r="E95" s="19" cm="1">
        <f t="array" ref="E95">IFERROR(SUMPRODUCT((Podaci!A95:A997=$A95)*(Podaci!D95:D997=$H$3)*(Podaci!E95:E997="AISP")*(Podaci!D95:F997="Y")*Podaci!G95:G997)/SUMPRODUCT((Podaci!A95:A997=$A95)*(Podaci!D95:D997=$H$3)*(Podaci!E95:E997="AISP")*(Podaci!D95:F997="Y")*Podaci!H95:H997),"")</f>
        <v>3.1431343925075015</v>
      </c>
      <c r="F95" s="19" t="str" cm="1">
        <f t="array" ref="F95">IFERROR(SUMPRODUCT((Podaci!A95:A997=$A95)*(Podaci!D95:D997=$H$3)*(Podaci!E95:E997="CoF")*(Podaci!D95:F997="Y")*Podaci!G95:G997)/SUMPRODUCT((Podaci!A95:A997=$A95)*(Podaci!D95:D997=$H$3)*(Podaci!E95:E997="CoF")*(Podaci!D95:F997="Y")*Podaci!H95:H997),"")</f>
        <v/>
      </c>
      <c r="G95" s="18">
        <f>IFERROR((SUMIFS(Podaci!I93:I997,Podaci!A93:A997,A95,Podaci!D93:D997,$H$3)/SUMIFS(Podaci!H93:H997,Podaci!A93:A997,A95,Podaci!D93:D997,$H$3)),"")</f>
        <v>0</v>
      </c>
      <c r="H95" s="12"/>
      <c r="I95" s="18">
        <f>'Ciljana razina usluge'!$B$5</f>
        <v>0.99</v>
      </c>
      <c r="J95" s="18">
        <f>'Ciljana razina usluge'!$B$6</f>
        <v>0.01</v>
      </c>
      <c r="K95" s="12">
        <f>'Ciljana razina usluge'!$B$7</f>
        <v>580</v>
      </c>
      <c r="L95" s="12">
        <f>'Ciljana razina usluge'!$B$8</f>
        <v>550</v>
      </c>
      <c r="M95" s="12">
        <f>'Ciljana razina usluge'!$B$9</f>
        <v>550</v>
      </c>
      <c r="N95" s="18">
        <f>'Ciljana razina usluge'!$B$10</f>
        <v>5.0000000000000001E-3</v>
      </c>
      <c r="P95" s="12">
        <f t="shared" si="5"/>
        <v>5</v>
      </c>
    </row>
    <row r="96" spans="1:16" x14ac:dyDescent="0.25">
      <c r="A96" s="17">
        <f t="shared" si="6"/>
        <v>45804</v>
      </c>
      <c r="B96" s="18">
        <f t="shared" si="4"/>
        <v>1</v>
      </c>
      <c r="C96" s="18">
        <f t="shared" si="0"/>
        <v>0</v>
      </c>
      <c r="D96" s="19" t="str" cm="1">
        <f t="array" ref="D96">IFERROR(SUMPRODUCT((Podaci!A96:A998=$A96)*(Podaci!D96:D998=$H$3)*(Podaci!E96:E998="PISP")*(Podaci!F96:F998="Y")*Podaci!G96:G998)/SUMPRODUCT((Podaci!A96:A998=$A96)*(Podaci!D96:D998=$H$3)*(Podaci!E96:E998="PISP")*(Podaci!F96:F998="Y")*Podaci!H96:H998),"")</f>
        <v/>
      </c>
      <c r="E96" s="19" cm="1">
        <f t="array" ref="E96">IFERROR(SUMPRODUCT((Podaci!A96:A998=$A96)*(Podaci!D96:D998=$H$3)*(Podaci!E96:E998="AISP")*(Podaci!D96:F998="Y")*Podaci!G96:G998)/SUMPRODUCT((Podaci!A96:A998=$A96)*(Podaci!D96:D998=$H$3)*(Podaci!E96:E998="AISP")*(Podaci!D96:F998="Y")*Podaci!H96:H998),"")</f>
        <v>4.3947984274468963</v>
      </c>
      <c r="F96" s="19" t="str" cm="1">
        <f t="array" ref="F96">IFERROR(SUMPRODUCT((Podaci!A96:A998=$A96)*(Podaci!D96:D998=$H$3)*(Podaci!E96:E998="CoF")*(Podaci!D96:F998="Y")*Podaci!G96:G998)/SUMPRODUCT((Podaci!A96:A998=$A96)*(Podaci!D96:D998=$H$3)*(Podaci!E96:E998="CoF")*(Podaci!D96:F998="Y")*Podaci!H96:H998),"")</f>
        <v/>
      </c>
      <c r="G96" s="18">
        <f>IFERROR((SUMIFS(Podaci!I94:I998,Podaci!A94:A998,A96,Podaci!D94:D998,$H$3)/SUMIFS(Podaci!H94:H998,Podaci!A94:A998,A96,Podaci!D94:D998,$H$3)),"")</f>
        <v>0</v>
      </c>
      <c r="H96" s="12"/>
      <c r="I96" s="18">
        <f>'Ciljana razina usluge'!$B$5</f>
        <v>0.99</v>
      </c>
      <c r="J96" s="18">
        <f>'Ciljana razina usluge'!$B$6</f>
        <v>0.01</v>
      </c>
      <c r="K96" s="12">
        <f>'Ciljana razina usluge'!$B$7</f>
        <v>580</v>
      </c>
      <c r="L96" s="12">
        <f>'Ciljana razina usluge'!$B$8</f>
        <v>550</v>
      </c>
      <c r="M96" s="12">
        <f>'Ciljana razina usluge'!$B$9</f>
        <v>550</v>
      </c>
      <c r="N96" s="18">
        <f>'Ciljana razina usluge'!$B$10</f>
        <v>5.0000000000000001E-3</v>
      </c>
      <c r="P96" s="12">
        <f t="shared" si="5"/>
        <v>5</v>
      </c>
    </row>
    <row r="97" spans="1:16" x14ac:dyDescent="0.25">
      <c r="A97" s="17">
        <f t="shared" si="6"/>
        <v>45805</v>
      </c>
      <c r="B97" s="18">
        <f t="shared" si="4"/>
        <v>1</v>
      </c>
      <c r="C97" s="18">
        <f t="shared" si="0"/>
        <v>0</v>
      </c>
      <c r="D97" s="19" t="str" cm="1">
        <f t="array" ref="D97">IFERROR(SUMPRODUCT((Podaci!A97:A999=$A97)*(Podaci!D97:D999=$H$3)*(Podaci!E97:E999="PISP")*(Podaci!F97:F999="Y")*Podaci!G97:G999)/SUMPRODUCT((Podaci!A97:A999=$A97)*(Podaci!D97:D999=$H$3)*(Podaci!E97:E999="PISP")*(Podaci!F97:F999="Y")*Podaci!H97:H999),"")</f>
        <v/>
      </c>
      <c r="E97" s="19" cm="1">
        <f t="array" ref="E97">IFERROR(SUMPRODUCT((Podaci!A97:A999=$A97)*(Podaci!D97:D999=$H$3)*(Podaci!E97:E999="AISP")*(Podaci!D97:F999="Y")*Podaci!G97:G999)/SUMPRODUCT((Podaci!A97:A999=$A97)*(Podaci!D97:D999=$H$3)*(Podaci!E97:E999="AISP")*(Podaci!D97:F999="Y")*Podaci!H97:H999),"")</f>
        <v>4.0395600355828618</v>
      </c>
      <c r="F97" s="19" t="str" cm="1">
        <f t="array" ref="F97">IFERROR(SUMPRODUCT((Podaci!A97:A999=$A97)*(Podaci!D97:D999=$H$3)*(Podaci!E97:E999="CoF")*(Podaci!D97:F999="Y")*Podaci!G97:G999)/SUMPRODUCT((Podaci!A97:A999=$A97)*(Podaci!D97:D999=$H$3)*(Podaci!E97:E999="CoF")*(Podaci!D97:F999="Y")*Podaci!H97:H999),"")</f>
        <v/>
      </c>
      <c r="G97" s="18">
        <f>IFERROR((SUMIFS(Podaci!I95:I999,Podaci!A95:A999,A97,Podaci!D95:D999,$H$3)/SUMIFS(Podaci!H95:H999,Podaci!A95:A999,A97,Podaci!D95:D999,$H$3)),"")</f>
        <v>0</v>
      </c>
      <c r="H97" s="12"/>
      <c r="I97" s="18">
        <f>'Ciljana razina usluge'!$B$5</f>
        <v>0.99</v>
      </c>
      <c r="J97" s="18">
        <f>'Ciljana razina usluge'!$B$6</f>
        <v>0.01</v>
      </c>
      <c r="K97" s="12">
        <f>'Ciljana razina usluge'!$B$7</f>
        <v>580</v>
      </c>
      <c r="L97" s="12">
        <f>'Ciljana razina usluge'!$B$8</f>
        <v>550</v>
      </c>
      <c r="M97" s="12">
        <f>'Ciljana razina usluge'!$B$9</f>
        <v>550</v>
      </c>
      <c r="N97" s="18">
        <f>'Ciljana razina usluge'!$B$10</f>
        <v>5.0000000000000001E-3</v>
      </c>
      <c r="P97" s="12">
        <f t="shared" si="5"/>
        <v>5</v>
      </c>
    </row>
    <row r="98" spans="1:16" x14ac:dyDescent="0.25">
      <c r="A98" s="17">
        <f t="shared" si="6"/>
        <v>45806</v>
      </c>
      <c r="B98" s="18">
        <f t="shared" ref="B98:B100" si="7">IF(C98="",NA(),1-C98)</f>
        <v>1</v>
      </c>
      <c r="C98" s="18">
        <f t="shared" si="0"/>
        <v>0</v>
      </c>
      <c r="D98" s="19" t="str" cm="1">
        <f t="array" ref="D98">IFERROR(SUMPRODUCT((Podaci!A98:A1000=$A98)*(Podaci!D98:D1000=$H$3)*(Podaci!E98:E1000="PISP")*(Podaci!F98:F1000="Y")*Podaci!G98:G1000)/SUMPRODUCT((Podaci!A98:A1000=$A98)*(Podaci!D98:D1000=$H$3)*(Podaci!E98:E1000="PISP")*(Podaci!F98:F1000="Y")*Podaci!H98:H1000),"")</f>
        <v/>
      </c>
      <c r="E98" s="19" cm="1">
        <f t="array" ref="E98">IFERROR(SUMPRODUCT((Podaci!A98:A1000=$A98)*(Podaci!D98:D1000=$H$3)*(Podaci!E98:E1000="AISP")*(Podaci!D98:F1000="Y")*Podaci!G98:G1000)/SUMPRODUCT((Podaci!A98:A1000=$A98)*(Podaci!D98:D1000=$H$3)*(Podaci!E98:E1000="AISP")*(Podaci!D98:F1000="Y")*Podaci!H98:H1000),"")</f>
        <v>2.9042448676064265</v>
      </c>
      <c r="F98" s="19" t="str" cm="1">
        <f t="array" ref="F98">IFERROR(SUMPRODUCT((Podaci!A98:A1000=$A98)*(Podaci!D98:D1000=$H$3)*(Podaci!E98:E1000="CoF")*(Podaci!D98:F1000="Y")*Podaci!G98:G1000)/SUMPRODUCT((Podaci!A98:A1000=$A98)*(Podaci!D98:D1000=$H$3)*(Podaci!E98:E1000="CoF")*(Podaci!D98:F1000="Y")*Podaci!H98:H1000),"")</f>
        <v/>
      </c>
      <c r="G98" s="18">
        <f>IFERROR((SUMIFS(Podaci!I96:I1000,Podaci!A96:A1000,A98,Podaci!D96:D1000,$H$3)/SUMIFS(Podaci!H96:H1000,Podaci!A96:A1000,A98,Podaci!D96:D1000,$H$3)),"")</f>
        <v>0</v>
      </c>
      <c r="H98" s="12"/>
      <c r="I98" s="18">
        <f>'Ciljana razina usluge'!$B$5</f>
        <v>0.99</v>
      </c>
      <c r="J98" s="18">
        <f>'Ciljana razina usluge'!$B$6</f>
        <v>0.01</v>
      </c>
      <c r="K98" s="12">
        <f>'Ciljana razina usluge'!$B$7</f>
        <v>580</v>
      </c>
      <c r="L98" s="12">
        <f>'Ciljana razina usluge'!$B$8</f>
        <v>550</v>
      </c>
      <c r="M98" s="12">
        <f>'Ciljana razina usluge'!$B$9</f>
        <v>550</v>
      </c>
      <c r="N98" s="18">
        <f>'Ciljana razina usluge'!$B$10</f>
        <v>5.0000000000000001E-3</v>
      </c>
      <c r="P98" s="12">
        <f t="shared" si="5"/>
        <v>5</v>
      </c>
    </row>
    <row r="99" spans="1:16" x14ac:dyDescent="0.25">
      <c r="A99" s="17">
        <f t="shared" si="6"/>
        <v>45807</v>
      </c>
      <c r="B99" s="18">
        <f t="shared" si="7"/>
        <v>1</v>
      </c>
      <c r="C99" s="18">
        <f t="shared" si="0"/>
        <v>0</v>
      </c>
      <c r="D99" s="19" t="str" cm="1">
        <f t="array" ref="D99">IFERROR(SUMPRODUCT((Podaci!A99:A1001=$A99)*(Podaci!D99:D1001=$H$3)*(Podaci!E99:E1001="PISP")*(Podaci!F99:F1001="Y")*Podaci!G99:G1001)/SUMPRODUCT((Podaci!A99:A1001=$A99)*(Podaci!D99:D1001=$H$3)*(Podaci!E99:E1001="PISP")*(Podaci!F99:F1001="Y")*Podaci!H99:H1001),"")</f>
        <v/>
      </c>
      <c r="E99" s="19" cm="1">
        <f t="array" ref="E99">IFERROR(SUMPRODUCT((Podaci!A99:A1001=$A99)*(Podaci!D99:D1001=$H$3)*(Podaci!E99:E1001="AISP")*(Podaci!D99:F1001="Y")*Podaci!G99:G1001)/SUMPRODUCT((Podaci!A99:A1001=$A99)*(Podaci!D99:D1001=$H$3)*(Podaci!E99:E1001="AISP")*(Podaci!D99:F1001="Y")*Podaci!H99:H1001),"")</f>
        <v>4.77236755692996</v>
      </c>
      <c r="F99" s="19" t="str" cm="1">
        <f t="array" ref="F99">IFERROR(SUMPRODUCT((Podaci!A99:A1001=$A99)*(Podaci!D99:D1001=$H$3)*(Podaci!E99:E1001="CoF")*(Podaci!D99:F1001="Y")*Podaci!G99:G1001)/SUMPRODUCT((Podaci!A99:A1001=$A99)*(Podaci!D99:D1001=$H$3)*(Podaci!E99:E1001="CoF")*(Podaci!D99:F1001="Y")*Podaci!H99:H1001),"")</f>
        <v/>
      </c>
      <c r="G99" s="18">
        <f>IFERROR((SUMIFS(Podaci!I97:I1001,Podaci!A97:A1001,A99,Podaci!D97:D1001,$H$3)/SUMIFS(Podaci!H97:H1001,Podaci!A97:A1001,A99,Podaci!D97:D1001,$H$3)),"")</f>
        <v>0</v>
      </c>
      <c r="H99" s="12"/>
      <c r="I99" s="18">
        <f>'Ciljana razina usluge'!$B$5</f>
        <v>0.99</v>
      </c>
      <c r="J99" s="18">
        <f>'Ciljana razina usluge'!$B$6</f>
        <v>0.01</v>
      </c>
      <c r="K99" s="12">
        <f>'Ciljana razina usluge'!$B$7</f>
        <v>580</v>
      </c>
      <c r="L99" s="12">
        <f>'Ciljana razina usluge'!$B$8</f>
        <v>550</v>
      </c>
      <c r="M99" s="12">
        <f>'Ciljana razina usluge'!$B$9</f>
        <v>550</v>
      </c>
      <c r="N99" s="18">
        <f>'Ciljana razina usluge'!$B$10</f>
        <v>5.0000000000000001E-3</v>
      </c>
      <c r="P99" s="12">
        <f t="shared" si="5"/>
        <v>5</v>
      </c>
    </row>
    <row r="100" spans="1:16" x14ac:dyDescent="0.25">
      <c r="A100" s="17">
        <f t="shared" si="6"/>
        <v>45808</v>
      </c>
      <c r="B100" s="18">
        <f t="shared" si="7"/>
        <v>1</v>
      </c>
      <c r="C100" s="18">
        <f t="shared" si="0"/>
        <v>0</v>
      </c>
      <c r="D100" s="19" t="str" cm="1">
        <f t="array" ref="D100">IFERROR(SUMPRODUCT((Podaci!A100:A1002=$A100)*(Podaci!D100:D1002=$H$3)*(Podaci!E100:E1002="PISP")*(Podaci!F100:F1002="Y")*Podaci!G100:G1002)/SUMPRODUCT((Podaci!A100:A1002=$A100)*(Podaci!D100:D1002=$H$3)*(Podaci!E100:E1002="PISP")*(Podaci!F100:F1002="Y")*Podaci!H100:H1002),"")</f>
        <v/>
      </c>
      <c r="E100" s="19" cm="1">
        <f t="array" ref="E100">IFERROR(SUMPRODUCT((Podaci!A100:A1002=$A100)*(Podaci!D100:D1002=$H$3)*(Podaci!E100:E1002="AISP")*(Podaci!D100:F1002="Y")*Podaci!G100:G1002)/SUMPRODUCT((Podaci!A100:A1002=$A100)*(Podaci!D100:D1002=$H$3)*(Podaci!E100:E1002="AISP")*(Podaci!D100:F1002="Y")*Podaci!H100:H1002),"")</f>
        <v>3.0827450352942978</v>
      </c>
      <c r="F100" s="19" t="str" cm="1">
        <f t="array" ref="F100">IFERROR(SUMPRODUCT((Podaci!A100:A1002=$A100)*(Podaci!D100:D1002=$H$3)*(Podaci!E100:E1002="CoF")*(Podaci!D100:F1002="Y")*Podaci!G100:G1002)/SUMPRODUCT((Podaci!A100:A1002=$A100)*(Podaci!D100:D1002=$H$3)*(Podaci!E100:E1002="CoF")*(Podaci!D100:F1002="Y")*Podaci!H100:H1002),"")</f>
        <v/>
      </c>
      <c r="G100" s="18">
        <f>IFERROR((SUMIFS(Podaci!I98:I1002,Podaci!A98:A1002,A100,Podaci!D98:D1002,$H$3)/SUMIFS(Podaci!H98:H1002,Podaci!A98:A1002,A100,Podaci!D98:D1002,$H$3)),"")</f>
        <v>0</v>
      </c>
      <c r="H100" s="12"/>
      <c r="I100" s="18">
        <f>'Ciljana razina usluge'!$B$5</f>
        <v>0.99</v>
      </c>
      <c r="J100" s="18">
        <f>'Ciljana razina usluge'!$B$6</f>
        <v>0.01</v>
      </c>
      <c r="K100" s="12">
        <f>'Ciljana razina usluge'!$B$7</f>
        <v>580</v>
      </c>
      <c r="L100" s="12">
        <f>'Ciljana razina usluge'!$B$8</f>
        <v>550</v>
      </c>
      <c r="M100" s="12">
        <f>'Ciljana razina usluge'!$B$9</f>
        <v>550</v>
      </c>
      <c r="N100" s="18">
        <f>'Ciljana razina usluge'!$B$10</f>
        <v>5.0000000000000001E-3</v>
      </c>
      <c r="P100" s="12">
        <f t="shared" ref="P100" si="8">+IF(A100="","",MONTH(A100))</f>
        <v>5</v>
      </c>
    </row>
    <row r="101" spans="1:16" x14ac:dyDescent="0.25">
      <c r="A101" s="17"/>
      <c r="B101" s="18"/>
      <c r="C101" s="18"/>
      <c r="D101" s="19"/>
      <c r="E101" s="19"/>
      <c r="F101" s="19"/>
      <c r="G101" s="12"/>
      <c r="H101" s="12"/>
      <c r="I101" s="12"/>
      <c r="J101" s="12"/>
      <c r="K101" s="12"/>
      <c r="L101" s="12"/>
      <c r="M101" s="12"/>
      <c r="N101" s="12"/>
      <c r="P101" s="12" t="str">
        <f t="shared" ref="P101:P136" si="9">+IF(A101="","",MONTH(A101))</f>
        <v/>
      </c>
    </row>
    <row r="102" spans="1:16" x14ac:dyDescent="0.25">
      <c r="A102" s="17"/>
      <c r="B102" s="18"/>
      <c r="C102" s="18"/>
      <c r="D102" s="19"/>
      <c r="E102" s="19"/>
      <c r="F102" s="19"/>
      <c r="G102" s="12"/>
      <c r="H102" s="12"/>
      <c r="I102" s="12"/>
      <c r="J102" s="12"/>
      <c r="K102" s="12"/>
      <c r="L102" s="12"/>
      <c r="M102" s="12"/>
      <c r="N102" s="12"/>
      <c r="P102" s="12" t="str">
        <f t="shared" si="9"/>
        <v/>
      </c>
    </row>
    <row r="103" spans="1:16" x14ac:dyDescent="0.25">
      <c r="A103" s="17"/>
      <c r="B103" s="18"/>
      <c r="C103" s="18"/>
      <c r="D103" s="19"/>
      <c r="E103" s="19"/>
      <c r="F103" s="19"/>
      <c r="G103" s="12"/>
      <c r="H103" s="12"/>
      <c r="I103" s="12"/>
      <c r="J103" s="12"/>
      <c r="K103" s="12"/>
      <c r="L103" s="12"/>
      <c r="M103" s="12"/>
      <c r="N103" s="12"/>
      <c r="P103" s="12" t="str">
        <f t="shared" si="9"/>
        <v/>
      </c>
    </row>
    <row r="104" spans="1:16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P104" s="12" t="str">
        <f t="shared" si="9"/>
        <v/>
      </c>
    </row>
    <row r="105" spans="1:16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P105" s="12" t="str">
        <f t="shared" si="9"/>
        <v/>
      </c>
    </row>
    <row r="106" spans="1:16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P106" s="12" t="str">
        <f t="shared" si="9"/>
        <v/>
      </c>
    </row>
    <row r="107" spans="1:16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P107" s="12" t="str">
        <f t="shared" si="9"/>
        <v/>
      </c>
    </row>
    <row r="108" spans="1:16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P108" s="12" t="str">
        <f t="shared" si="9"/>
        <v/>
      </c>
    </row>
    <row r="109" spans="1:16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P109" s="12" t="str">
        <f t="shared" si="9"/>
        <v/>
      </c>
    </row>
    <row r="110" spans="1:16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P110" s="12" t="str">
        <f t="shared" si="9"/>
        <v/>
      </c>
    </row>
    <row r="111" spans="1:16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P111" s="12" t="str">
        <f t="shared" si="9"/>
        <v/>
      </c>
    </row>
    <row r="112" spans="1:16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P112" s="12" t="str">
        <f t="shared" si="9"/>
        <v/>
      </c>
    </row>
    <row r="113" spans="1:16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P113" s="12" t="str">
        <f t="shared" si="9"/>
        <v/>
      </c>
    </row>
    <row r="114" spans="1:16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P114" s="12" t="str">
        <f t="shared" si="9"/>
        <v/>
      </c>
    </row>
    <row r="115" spans="1:16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P115" s="12" t="str">
        <f t="shared" si="9"/>
        <v/>
      </c>
    </row>
    <row r="116" spans="1:16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P116" s="12" t="str">
        <f t="shared" si="9"/>
        <v/>
      </c>
    </row>
    <row r="117" spans="1:16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P117" s="12" t="str">
        <f t="shared" si="9"/>
        <v/>
      </c>
    </row>
    <row r="118" spans="1:16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P118" s="12" t="str">
        <f t="shared" si="9"/>
        <v/>
      </c>
    </row>
    <row r="119" spans="1:16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P119" s="12" t="str">
        <f t="shared" si="9"/>
        <v/>
      </c>
    </row>
    <row r="120" spans="1:16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P120" s="12" t="str">
        <f t="shared" si="9"/>
        <v/>
      </c>
    </row>
    <row r="121" spans="1:16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P121" s="12" t="str">
        <f t="shared" si="9"/>
        <v/>
      </c>
    </row>
    <row r="122" spans="1:16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P122" s="12" t="str">
        <f t="shared" si="9"/>
        <v/>
      </c>
    </row>
    <row r="123" spans="1:16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P123" s="12" t="str">
        <f t="shared" si="9"/>
        <v/>
      </c>
    </row>
    <row r="124" spans="1:16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P124" s="12" t="str">
        <f t="shared" si="9"/>
        <v/>
      </c>
    </row>
    <row r="125" spans="1:16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P125" s="12" t="str">
        <f t="shared" si="9"/>
        <v/>
      </c>
    </row>
    <row r="126" spans="1:16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P126" s="12" t="str">
        <f t="shared" si="9"/>
        <v/>
      </c>
    </row>
    <row r="127" spans="1:16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P127" s="12" t="str">
        <f t="shared" si="9"/>
        <v/>
      </c>
    </row>
    <row r="128" spans="1:16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P128" s="12" t="str">
        <f t="shared" si="9"/>
        <v/>
      </c>
    </row>
    <row r="129" spans="1:16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P129" s="12" t="str">
        <f t="shared" si="9"/>
        <v/>
      </c>
    </row>
    <row r="130" spans="1:16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P130" s="12" t="str">
        <f t="shared" si="9"/>
        <v/>
      </c>
    </row>
    <row r="131" spans="1:16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P131" s="12" t="str">
        <f t="shared" si="9"/>
        <v/>
      </c>
    </row>
    <row r="132" spans="1:16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P132" s="12" t="str">
        <f t="shared" si="9"/>
        <v/>
      </c>
    </row>
    <row r="133" spans="1:16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P133" s="12" t="str">
        <f t="shared" si="9"/>
        <v/>
      </c>
    </row>
    <row r="134" spans="1:16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P134" s="12" t="str">
        <f t="shared" si="9"/>
        <v/>
      </c>
    </row>
    <row r="135" spans="1:16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P135" s="12" t="str">
        <f t="shared" si="9"/>
        <v/>
      </c>
    </row>
    <row r="136" spans="1:16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P136" s="12" t="str">
        <f t="shared" si="9"/>
        <v/>
      </c>
    </row>
    <row r="137" spans="1:16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P137" s="12" t="str">
        <f t="shared" ref="P137:P200" si="10">+IF(A137="","",MONTH(A137))</f>
        <v/>
      </c>
    </row>
    <row r="138" spans="1:16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P138" s="12" t="str">
        <f t="shared" si="10"/>
        <v/>
      </c>
    </row>
    <row r="139" spans="1:16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P139" s="12" t="str">
        <f t="shared" si="10"/>
        <v/>
      </c>
    </row>
    <row r="140" spans="1:16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P140" s="12" t="str">
        <f t="shared" si="10"/>
        <v/>
      </c>
    </row>
    <row r="141" spans="1:16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P141" s="12" t="str">
        <f t="shared" si="10"/>
        <v/>
      </c>
    </row>
    <row r="142" spans="1:16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P142" s="12" t="str">
        <f t="shared" si="10"/>
        <v/>
      </c>
    </row>
    <row r="143" spans="1:16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P143" s="12" t="str">
        <f t="shared" si="10"/>
        <v/>
      </c>
    </row>
    <row r="144" spans="1:16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P144" s="12" t="str">
        <f t="shared" si="10"/>
        <v/>
      </c>
    </row>
    <row r="145" spans="1:16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P145" s="12" t="str">
        <f t="shared" si="10"/>
        <v/>
      </c>
    </row>
    <row r="146" spans="1:16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P146" s="12" t="str">
        <f t="shared" si="10"/>
        <v/>
      </c>
    </row>
    <row r="147" spans="1:16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P147" s="12" t="str">
        <f t="shared" si="10"/>
        <v/>
      </c>
    </row>
    <row r="148" spans="1:16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P148" s="12" t="str">
        <f t="shared" si="10"/>
        <v/>
      </c>
    </row>
    <row r="149" spans="1:16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P149" s="12" t="str">
        <f t="shared" si="10"/>
        <v/>
      </c>
    </row>
    <row r="150" spans="1:16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P150" s="12" t="str">
        <f t="shared" si="10"/>
        <v/>
      </c>
    </row>
    <row r="151" spans="1:16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P151" s="12" t="str">
        <f t="shared" si="10"/>
        <v/>
      </c>
    </row>
    <row r="152" spans="1:16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P152" s="12" t="str">
        <f t="shared" si="10"/>
        <v/>
      </c>
    </row>
    <row r="153" spans="1:16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P153" s="12" t="str">
        <f t="shared" si="10"/>
        <v/>
      </c>
    </row>
    <row r="154" spans="1:16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P154" s="12" t="str">
        <f t="shared" si="10"/>
        <v/>
      </c>
    </row>
    <row r="155" spans="1:16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P155" s="12" t="str">
        <f t="shared" si="10"/>
        <v/>
      </c>
    </row>
    <row r="156" spans="1:16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P156" s="12" t="str">
        <f t="shared" si="10"/>
        <v/>
      </c>
    </row>
    <row r="157" spans="1:16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P157" s="12" t="str">
        <f t="shared" si="10"/>
        <v/>
      </c>
    </row>
    <row r="158" spans="1:16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P158" s="12" t="str">
        <f t="shared" si="10"/>
        <v/>
      </c>
    </row>
    <row r="159" spans="1:16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P159" s="12" t="str">
        <f t="shared" si="10"/>
        <v/>
      </c>
    </row>
    <row r="160" spans="1:16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P160" s="12" t="str">
        <f t="shared" si="10"/>
        <v/>
      </c>
    </row>
    <row r="161" spans="1:16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P161" s="12" t="str">
        <f t="shared" si="10"/>
        <v/>
      </c>
    </row>
    <row r="162" spans="1:16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P162" s="12" t="str">
        <f t="shared" si="10"/>
        <v/>
      </c>
    </row>
    <row r="163" spans="1:16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P163" s="12" t="str">
        <f t="shared" si="10"/>
        <v/>
      </c>
    </row>
    <row r="164" spans="1:16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P164" s="12" t="str">
        <f t="shared" si="10"/>
        <v/>
      </c>
    </row>
    <row r="165" spans="1:16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P165" s="12" t="str">
        <f t="shared" si="10"/>
        <v/>
      </c>
    </row>
    <row r="166" spans="1:16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P166" s="12" t="str">
        <f t="shared" si="10"/>
        <v/>
      </c>
    </row>
    <row r="167" spans="1:16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P167" s="12" t="str">
        <f t="shared" si="10"/>
        <v/>
      </c>
    </row>
    <row r="168" spans="1:16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P168" s="12" t="str">
        <f t="shared" si="10"/>
        <v/>
      </c>
    </row>
    <row r="169" spans="1:16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P169" s="12" t="str">
        <f t="shared" si="10"/>
        <v/>
      </c>
    </row>
    <row r="170" spans="1:16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P170" s="12" t="str">
        <f t="shared" si="10"/>
        <v/>
      </c>
    </row>
    <row r="171" spans="1:16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P171" s="12" t="str">
        <f t="shared" si="10"/>
        <v/>
      </c>
    </row>
    <row r="172" spans="1:16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P172" s="12" t="str">
        <f t="shared" si="10"/>
        <v/>
      </c>
    </row>
    <row r="173" spans="1:16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P173" s="12" t="str">
        <f t="shared" si="10"/>
        <v/>
      </c>
    </row>
    <row r="174" spans="1:16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P174" s="12" t="str">
        <f t="shared" si="10"/>
        <v/>
      </c>
    </row>
    <row r="175" spans="1:16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P175" s="12" t="str">
        <f t="shared" si="10"/>
        <v/>
      </c>
    </row>
    <row r="176" spans="1:16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P176" s="12" t="str">
        <f t="shared" si="10"/>
        <v/>
      </c>
    </row>
    <row r="177" spans="1:16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P177" s="12" t="str">
        <f t="shared" si="10"/>
        <v/>
      </c>
    </row>
    <row r="178" spans="1:16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P178" s="12" t="str">
        <f t="shared" si="10"/>
        <v/>
      </c>
    </row>
    <row r="179" spans="1:16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P179" s="12" t="str">
        <f t="shared" si="10"/>
        <v/>
      </c>
    </row>
    <row r="180" spans="1:16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P180" s="12" t="str">
        <f t="shared" si="10"/>
        <v/>
      </c>
    </row>
    <row r="181" spans="1:16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P181" s="12" t="str">
        <f t="shared" si="10"/>
        <v/>
      </c>
    </row>
    <row r="182" spans="1:16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P182" s="12" t="str">
        <f t="shared" si="10"/>
        <v/>
      </c>
    </row>
    <row r="183" spans="1:16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P183" s="12" t="str">
        <f t="shared" si="10"/>
        <v/>
      </c>
    </row>
    <row r="184" spans="1:16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P184" s="12" t="str">
        <f t="shared" si="10"/>
        <v/>
      </c>
    </row>
    <row r="185" spans="1:16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P185" s="12" t="str">
        <f t="shared" si="10"/>
        <v/>
      </c>
    </row>
    <row r="186" spans="1:16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P186" s="12" t="str">
        <f t="shared" si="10"/>
        <v/>
      </c>
    </row>
    <row r="187" spans="1:16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P187" s="12" t="str">
        <f t="shared" si="10"/>
        <v/>
      </c>
    </row>
    <row r="188" spans="1:16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P188" s="12" t="str">
        <f t="shared" si="10"/>
        <v/>
      </c>
    </row>
    <row r="189" spans="1:16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P189" s="12" t="str">
        <f t="shared" si="10"/>
        <v/>
      </c>
    </row>
    <row r="190" spans="1:16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P190" s="12" t="str">
        <f t="shared" si="10"/>
        <v/>
      </c>
    </row>
    <row r="191" spans="1:16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P191" s="12" t="str">
        <f t="shared" si="10"/>
        <v/>
      </c>
    </row>
    <row r="192" spans="1:16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P192" s="12" t="str">
        <f t="shared" si="10"/>
        <v/>
      </c>
    </row>
    <row r="193" spans="1:16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P193" s="12" t="str">
        <f t="shared" si="10"/>
        <v/>
      </c>
    </row>
    <row r="194" spans="1:16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P194" s="12" t="str">
        <f t="shared" si="10"/>
        <v/>
      </c>
    </row>
    <row r="195" spans="1:16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P195" s="12" t="str">
        <f t="shared" si="10"/>
        <v/>
      </c>
    </row>
    <row r="196" spans="1:16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P196" s="12" t="str">
        <f t="shared" si="10"/>
        <v/>
      </c>
    </row>
    <row r="197" spans="1:16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P197" s="12" t="str">
        <f t="shared" si="10"/>
        <v/>
      </c>
    </row>
    <row r="198" spans="1:16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P198" s="12" t="str">
        <f t="shared" si="10"/>
        <v/>
      </c>
    </row>
    <row r="199" spans="1:16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P199" s="12" t="str">
        <f t="shared" si="10"/>
        <v/>
      </c>
    </row>
    <row r="200" spans="1:16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P200" s="12" t="str">
        <f t="shared" si="10"/>
        <v/>
      </c>
    </row>
    <row r="201" spans="1:16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P201" s="12" t="str">
        <f t="shared" ref="P201:P264" si="11">+IF(A201="","",MONTH(A201))</f>
        <v/>
      </c>
    </row>
    <row r="202" spans="1:16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P202" s="12" t="str">
        <f t="shared" si="11"/>
        <v/>
      </c>
    </row>
    <row r="203" spans="1:16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P203" s="12" t="str">
        <f t="shared" si="11"/>
        <v/>
      </c>
    </row>
    <row r="204" spans="1:16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P204" s="12" t="str">
        <f t="shared" si="11"/>
        <v/>
      </c>
    </row>
    <row r="205" spans="1:16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P205" s="12" t="str">
        <f t="shared" si="11"/>
        <v/>
      </c>
    </row>
    <row r="206" spans="1:16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P206" s="12" t="str">
        <f t="shared" si="11"/>
        <v/>
      </c>
    </row>
    <row r="207" spans="1:16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P207" s="12" t="str">
        <f t="shared" si="11"/>
        <v/>
      </c>
    </row>
    <row r="208" spans="1:16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P208" s="12" t="str">
        <f t="shared" si="11"/>
        <v/>
      </c>
    </row>
    <row r="209" spans="1:16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P209" s="12" t="str">
        <f t="shared" si="11"/>
        <v/>
      </c>
    </row>
    <row r="210" spans="1:16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P210" s="12" t="str">
        <f t="shared" si="11"/>
        <v/>
      </c>
    </row>
    <row r="211" spans="1:16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P211" s="12" t="str">
        <f t="shared" si="11"/>
        <v/>
      </c>
    </row>
    <row r="212" spans="1:16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P212" s="12" t="str">
        <f t="shared" si="11"/>
        <v/>
      </c>
    </row>
    <row r="213" spans="1:16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P213" s="12" t="str">
        <f t="shared" si="11"/>
        <v/>
      </c>
    </row>
    <row r="214" spans="1:16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P214" s="12" t="str">
        <f t="shared" si="11"/>
        <v/>
      </c>
    </row>
    <row r="215" spans="1:16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P215" s="12" t="str">
        <f t="shared" si="11"/>
        <v/>
      </c>
    </row>
    <row r="216" spans="1:16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P216" s="12" t="str">
        <f t="shared" si="11"/>
        <v/>
      </c>
    </row>
    <row r="217" spans="1:16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P217" s="12" t="str">
        <f t="shared" si="11"/>
        <v/>
      </c>
    </row>
    <row r="218" spans="1:16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P218" s="12" t="str">
        <f t="shared" si="11"/>
        <v/>
      </c>
    </row>
    <row r="219" spans="1:16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P219" s="12" t="str">
        <f t="shared" si="11"/>
        <v/>
      </c>
    </row>
    <row r="220" spans="1:16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P220" s="12" t="str">
        <f t="shared" si="11"/>
        <v/>
      </c>
    </row>
    <row r="221" spans="1:16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P221" s="12" t="str">
        <f t="shared" si="11"/>
        <v/>
      </c>
    </row>
    <row r="222" spans="1:16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P222" s="12" t="str">
        <f t="shared" si="11"/>
        <v/>
      </c>
    </row>
    <row r="223" spans="1:16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P223" s="12" t="str">
        <f t="shared" si="11"/>
        <v/>
      </c>
    </row>
    <row r="224" spans="1:16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P224" s="12" t="str">
        <f t="shared" si="11"/>
        <v/>
      </c>
    </row>
    <row r="225" spans="1:16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P225" s="12" t="str">
        <f t="shared" si="11"/>
        <v/>
      </c>
    </row>
    <row r="226" spans="1:16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P226" s="12" t="str">
        <f t="shared" si="11"/>
        <v/>
      </c>
    </row>
    <row r="227" spans="1:16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P227" s="12" t="str">
        <f t="shared" si="11"/>
        <v/>
      </c>
    </row>
    <row r="228" spans="1:16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P228" s="12" t="str">
        <f t="shared" si="11"/>
        <v/>
      </c>
    </row>
    <row r="229" spans="1:16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P229" s="12" t="str">
        <f t="shared" si="11"/>
        <v/>
      </c>
    </row>
    <row r="230" spans="1:16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P230" s="12" t="str">
        <f t="shared" si="11"/>
        <v/>
      </c>
    </row>
    <row r="231" spans="1:16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P231" s="12" t="str">
        <f t="shared" si="11"/>
        <v/>
      </c>
    </row>
    <row r="232" spans="1:16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P232" s="12" t="str">
        <f t="shared" si="11"/>
        <v/>
      </c>
    </row>
    <row r="233" spans="1:16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P233" s="12" t="str">
        <f t="shared" si="11"/>
        <v/>
      </c>
    </row>
    <row r="234" spans="1:16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P234" s="12" t="str">
        <f t="shared" si="11"/>
        <v/>
      </c>
    </row>
    <row r="235" spans="1:16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P235" s="12" t="str">
        <f t="shared" si="11"/>
        <v/>
      </c>
    </row>
    <row r="236" spans="1:16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P236" s="12" t="str">
        <f t="shared" si="11"/>
        <v/>
      </c>
    </row>
    <row r="237" spans="1:16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P237" s="12" t="str">
        <f t="shared" si="11"/>
        <v/>
      </c>
    </row>
    <row r="238" spans="1:16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P238" s="12" t="str">
        <f t="shared" si="11"/>
        <v/>
      </c>
    </row>
    <row r="239" spans="1:16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P239" s="12" t="str">
        <f t="shared" si="11"/>
        <v/>
      </c>
    </row>
    <row r="240" spans="1:16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P240" s="12" t="str">
        <f t="shared" si="11"/>
        <v/>
      </c>
    </row>
    <row r="241" spans="1:16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P241" s="12" t="str">
        <f t="shared" si="11"/>
        <v/>
      </c>
    </row>
    <row r="242" spans="1:16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P242" s="12" t="str">
        <f t="shared" si="11"/>
        <v/>
      </c>
    </row>
    <row r="243" spans="1:16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P243" s="12" t="str">
        <f t="shared" si="11"/>
        <v/>
      </c>
    </row>
    <row r="244" spans="1:16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P244" s="12" t="str">
        <f t="shared" si="11"/>
        <v/>
      </c>
    </row>
    <row r="245" spans="1:16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P245" s="12" t="str">
        <f t="shared" si="11"/>
        <v/>
      </c>
    </row>
    <row r="246" spans="1:16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P246" s="12" t="str">
        <f t="shared" si="11"/>
        <v/>
      </c>
    </row>
    <row r="247" spans="1:16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P247" s="12" t="str">
        <f t="shared" si="11"/>
        <v/>
      </c>
    </row>
    <row r="248" spans="1:16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P248" s="12" t="str">
        <f t="shared" si="11"/>
        <v/>
      </c>
    </row>
    <row r="249" spans="1:16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P249" s="12" t="str">
        <f t="shared" si="11"/>
        <v/>
      </c>
    </row>
    <row r="250" spans="1:16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P250" s="12" t="str">
        <f t="shared" si="11"/>
        <v/>
      </c>
    </row>
    <row r="251" spans="1:16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P251" s="12" t="str">
        <f t="shared" si="11"/>
        <v/>
      </c>
    </row>
    <row r="252" spans="1:16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P252" s="12" t="str">
        <f t="shared" si="11"/>
        <v/>
      </c>
    </row>
    <row r="253" spans="1:16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P253" s="12" t="str">
        <f t="shared" si="11"/>
        <v/>
      </c>
    </row>
    <row r="254" spans="1:16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P254" s="12" t="str">
        <f t="shared" si="11"/>
        <v/>
      </c>
    </row>
    <row r="255" spans="1:16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P255" s="12" t="str">
        <f t="shared" si="11"/>
        <v/>
      </c>
    </row>
    <row r="256" spans="1:16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P256" s="12" t="str">
        <f t="shared" si="11"/>
        <v/>
      </c>
    </row>
    <row r="257" spans="1:16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P257" s="12" t="str">
        <f t="shared" si="11"/>
        <v/>
      </c>
    </row>
    <row r="258" spans="1:16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P258" s="12" t="str">
        <f t="shared" si="11"/>
        <v/>
      </c>
    </row>
    <row r="259" spans="1:16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P259" s="12" t="str">
        <f t="shared" si="11"/>
        <v/>
      </c>
    </row>
    <row r="260" spans="1:16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P260" s="12" t="str">
        <f t="shared" si="11"/>
        <v/>
      </c>
    </row>
    <row r="261" spans="1:16" x14ac:dyDescent="0.25">
      <c r="P261" s="12" t="str">
        <f t="shared" si="11"/>
        <v/>
      </c>
    </row>
    <row r="262" spans="1:16" x14ac:dyDescent="0.25">
      <c r="P262" s="12" t="str">
        <f t="shared" si="11"/>
        <v/>
      </c>
    </row>
    <row r="263" spans="1:16" x14ac:dyDescent="0.25">
      <c r="P263" s="12" t="str">
        <f t="shared" si="11"/>
        <v/>
      </c>
    </row>
    <row r="264" spans="1:16" x14ac:dyDescent="0.25">
      <c r="P264" s="12" t="str">
        <f t="shared" si="11"/>
        <v/>
      </c>
    </row>
    <row r="265" spans="1:16" x14ac:dyDescent="0.25">
      <c r="P265" s="12" t="str">
        <f t="shared" ref="P265:P328" si="12">+IF(A265="","",MONTH(A265))</f>
        <v/>
      </c>
    </row>
    <row r="266" spans="1:16" x14ac:dyDescent="0.25">
      <c r="P266" s="12" t="str">
        <f t="shared" si="12"/>
        <v/>
      </c>
    </row>
    <row r="267" spans="1:16" x14ac:dyDescent="0.25">
      <c r="P267" s="12" t="str">
        <f t="shared" si="12"/>
        <v/>
      </c>
    </row>
    <row r="268" spans="1:16" x14ac:dyDescent="0.25">
      <c r="P268" s="12" t="str">
        <f t="shared" si="12"/>
        <v/>
      </c>
    </row>
    <row r="269" spans="1:16" x14ac:dyDescent="0.25">
      <c r="P269" s="12" t="str">
        <f t="shared" si="12"/>
        <v/>
      </c>
    </row>
    <row r="270" spans="1:16" x14ac:dyDescent="0.25">
      <c r="P270" s="12" t="str">
        <f t="shared" si="12"/>
        <v/>
      </c>
    </row>
    <row r="271" spans="1:16" x14ac:dyDescent="0.25">
      <c r="P271" s="12" t="str">
        <f t="shared" si="12"/>
        <v/>
      </c>
    </row>
    <row r="272" spans="1:16" x14ac:dyDescent="0.25">
      <c r="P272" s="12" t="str">
        <f t="shared" si="12"/>
        <v/>
      </c>
    </row>
    <row r="273" spans="16:16" x14ac:dyDescent="0.25">
      <c r="P273" s="12" t="str">
        <f t="shared" si="12"/>
        <v/>
      </c>
    </row>
    <row r="274" spans="16:16" x14ac:dyDescent="0.25">
      <c r="P274" s="12" t="str">
        <f t="shared" si="12"/>
        <v/>
      </c>
    </row>
    <row r="275" spans="16:16" x14ac:dyDescent="0.25">
      <c r="P275" s="12" t="str">
        <f t="shared" si="12"/>
        <v/>
      </c>
    </row>
    <row r="276" spans="16:16" x14ac:dyDescent="0.25">
      <c r="P276" s="12" t="str">
        <f t="shared" si="12"/>
        <v/>
      </c>
    </row>
    <row r="277" spans="16:16" x14ac:dyDescent="0.25">
      <c r="P277" s="12" t="str">
        <f t="shared" si="12"/>
        <v/>
      </c>
    </row>
    <row r="278" spans="16:16" x14ac:dyDescent="0.25">
      <c r="P278" s="12" t="str">
        <f t="shared" si="12"/>
        <v/>
      </c>
    </row>
    <row r="279" spans="16:16" x14ac:dyDescent="0.25">
      <c r="P279" s="12" t="str">
        <f t="shared" si="12"/>
        <v/>
      </c>
    </row>
    <row r="280" spans="16:16" x14ac:dyDescent="0.25">
      <c r="P280" s="12" t="str">
        <f t="shared" si="12"/>
        <v/>
      </c>
    </row>
    <row r="281" spans="16:16" x14ac:dyDescent="0.25">
      <c r="P281" s="12" t="str">
        <f t="shared" si="12"/>
        <v/>
      </c>
    </row>
    <row r="282" spans="16:16" x14ac:dyDescent="0.25">
      <c r="P282" s="12" t="str">
        <f t="shared" si="12"/>
        <v/>
      </c>
    </row>
    <row r="283" spans="16:16" x14ac:dyDescent="0.25">
      <c r="P283" s="12" t="str">
        <f t="shared" si="12"/>
        <v/>
      </c>
    </row>
    <row r="284" spans="16:16" x14ac:dyDescent="0.25">
      <c r="P284" s="12" t="str">
        <f t="shared" si="12"/>
        <v/>
      </c>
    </row>
    <row r="285" spans="16:16" x14ac:dyDescent="0.25">
      <c r="P285" s="12" t="str">
        <f t="shared" si="12"/>
        <v/>
      </c>
    </row>
    <row r="286" spans="16:16" x14ac:dyDescent="0.25">
      <c r="P286" s="12" t="str">
        <f t="shared" si="12"/>
        <v/>
      </c>
    </row>
    <row r="287" spans="16:16" x14ac:dyDescent="0.25">
      <c r="P287" s="12" t="str">
        <f t="shared" si="12"/>
        <v/>
      </c>
    </row>
    <row r="288" spans="16:16" x14ac:dyDescent="0.25">
      <c r="P288" s="12" t="str">
        <f t="shared" si="12"/>
        <v/>
      </c>
    </row>
    <row r="289" spans="16:16" x14ac:dyDescent="0.25">
      <c r="P289" s="12" t="str">
        <f t="shared" si="12"/>
        <v/>
      </c>
    </row>
    <row r="290" spans="16:16" x14ac:dyDescent="0.25">
      <c r="P290" s="12" t="str">
        <f t="shared" si="12"/>
        <v/>
      </c>
    </row>
    <row r="291" spans="16:16" x14ac:dyDescent="0.25">
      <c r="P291" s="12" t="str">
        <f t="shared" si="12"/>
        <v/>
      </c>
    </row>
    <row r="292" spans="16:16" x14ac:dyDescent="0.25">
      <c r="P292" s="12" t="str">
        <f t="shared" si="12"/>
        <v/>
      </c>
    </row>
    <row r="293" spans="16:16" x14ac:dyDescent="0.25">
      <c r="P293" s="12" t="str">
        <f t="shared" si="12"/>
        <v/>
      </c>
    </row>
    <row r="294" spans="16:16" x14ac:dyDescent="0.25">
      <c r="P294" s="12" t="str">
        <f t="shared" si="12"/>
        <v/>
      </c>
    </row>
    <row r="295" spans="16:16" x14ac:dyDescent="0.25">
      <c r="P295" s="12" t="str">
        <f t="shared" si="12"/>
        <v/>
      </c>
    </row>
    <row r="296" spans="16:16" x14ac:dyDescent="0.25">
      <c r="P296" s="12" t="str">
        <f t="shared" si="12"/>
        <v/>
      </c>
    </row>
    <row r="297" spans="16:16" x14ac:dyDescent="0.25">
      <c r="P297" s="12" t="str">
        <f t="shared" si="12"/>
        <v/>
      </c>
    </row>
    <row r="298" spans="16:16" x14ac:dyDescent="0.25">
      <c r="P298" s="12" t="str">
        <f t="shared" si="12"/>
        <v/>
      </c>
    </row>
    <row r="299" spans="16:16" x14ac:dyDescent="0.25">
      <c r="P299" s="12" t="str">
        <f t="shared" si="12"/>
        <v/>
      </c>
    </row>
    <row r="300" spans="16:16" x14ac:dyDescent="0.25">
      <c r="P300" s="12" t="str">
        <f t="shared" si="12"/>
        <v/>
      </c>
    </row>
    <row r="301" spans="16:16" x14ac:dyDescent="0.25">
      <c r="P301" s="12" t="str">
        <f t="shared" si="12"/>
        <v/>
      </c>
    </row>
    <row r="302" spans="16:16" x14ac:dyDescent="0.25">
      <c r="P302" s="12" t="str">
        <f t="shared" si="12"/>
        <v/>
      </c>
    </row>
    <row r="303" spans="16:16" x14ac:dyDescent="0.25">
      <c r="P303" s="12" t="str">
        <f t="shared" si="12"/>
        <v/>
      </c>
    </row>
    <row r="304" spans="16:16" x14ac:dyDescent="0.25">
      <c r="P304" s="12" t="str">
        <f t="shared" si="12"/>
        <v/>
      </c>
    </row>
    <row r="305" spans="16:16" x14ac:dyDescent="0.25">
      <c r="P305" s="12" t="str">
        <f t="shared" si="12"/>
        <v/>
      </c>
    </row>
    <row r="306" spans="16:16" x14ac:dyDescent="0.25">
      <c r="P306" s="12" t="str">
        <f t="shared" si="12"/>
        <v/>
      </c>
    </row>
    <row r="307" spans="16:16" x14ac:dyDescent="0.25">
      <c r="P307" s="12" t="str">
        <f t="shared" si="12"/>
        <v/>
      </c>
    </row>
    <row r="308" spans="16:16" x14ac:dyDescent="0.25">
      <c r="P308" s="12" t="str">
        <f t="shared" si="12"/>
        <v/>
      </c>
    </row>
    <row r="309" spans="16:16" x14ac:dyDescent="0.25">
      <c r="P309" s="12" t="str">
        <f t="shared" si="12"/>
        <v/>
      </c>
    </row>
    <row r="310" spans="16:16" x14ac:dyDescent="0.25">
      <c r="P310" s="12" t="str">
        <f t="shared" si="12"/>
        <v/>
      </c>
    </row>
    <row r="311" spans="16:16" x14ac:dyDescent="0.25">
      <c r="P311" s="12" t="str">
        <f t="shared" si="12"/>
        <v/>
      </c>
    </row>
    <row r="312" spans="16:16" x14ac:dyDescent="0.25">
      <c r="P312" s="12" t="str">
        <f t="shared" si="12"/>
        <v/>
      </c>
    </row>
    <row r="313" spans="16:16" x14ac:dyDescent="0.25">
      <c r="P313" s="12" t="str">
        <f t="shared" si="12"/>
        <v/>
      </c>
    </row>
    <row r="314" spans="16:16" x14ac:dyDescent="0.25">
      <c r="P314" s="12" t="str">
        <f t="shared" si="12"/>
        <v/>
      </c>
    </row>
    <row r="315" spans="16:16" x14ac:dyDescent="0.25">
      <c r="P315" s="12" t="str">
        <f t="shared" si="12"/>
        <v/>
      </c>
    </row>
    <row r="316" spans="16:16" x14ac:dyDescent="0.25">
      <c r="P316" s="12" t="str">
        <f t="shared" si="12"/>
        <v/>
      </c>
    </row>
    <row r="317" spans="16:16" x14ac:dyDescent="0.25">
      <c r="P317" s="12" t="str">
        <f t="shared" si="12"/>
        <v/>
      </c>
    </row>
    <row r="318" spans="16:16" x14ac:dyDescent="0.25">
      <c r="P318" s="12" t="str">
        <f t="shared" si="12"/>
        <v/>
      </c>
    </row>
    <row r="319" spans="16:16" x14ac:dyDescent="0.25">
      <c r="P319" s="12" t="str">
        <f t="shared" si="12"/>
        <v/>
      </c>
    </row>
    <row r="320" spans="16:16" x14ac:dyDescent="0.25">
      <c r="P320" s="12" t="str">
        <f t="shared" si="12"/>
        <v/>
      </c>
    </row>
    <row r="321" spans="16:16" x14ac:dyDescent="0.25">
      <c r="P321" s="12" t="str">
        <f t="shared" si="12"/>
        <v/>
      </c>
    </row>
    <row r="322" spans="16:16" x14ac:dyDescent="0.25">
      <c r="P322" s="12" t="str">
        <f t="shared" si="12"/>
        <v/>
      </c>
    </row>
    <row r="323" spans="16:16" x14ac:dyDescent="0.25">
      <c r="P323" s="12" t="str">
        <f t="shared" si="12"/>
        <v/>
      </c>
    </row>
    <row r="324" spans="16:16" x14ac:dyDescent="0.25">
      <c r="P324" s="12" t="str">
        <f t="shared" si="12"/>
        <v/>
      </c>
    </row>
    <row r="325" spans="16:16" x14ac:dyDescent="0.25">
      <c r="P325" s="12" t="str">
        <f t="shared" si="12"/>
        <v/>
      </c>
    </row>
    <row r="326" spans="16:16" x14ac:dyDescent="0.25">
      <c r="P326" s="12" t="str">
        <f t="shared" si="12"/>
        <v/>
      </c>
    </row>
    <row r="327" spans="16:16" x14ac:dyDescent="0.25">
      <c r="P327" s="12" t="str">
        <f t="shared" si="12"/>
        <v/>
      </c>
    </row>
    <row r="328" spans="16:16" x14ac:dyDescent="0.25">
      <c r="P328" s="12" t="str">
        <f t="shared" si="12"/>
        <v/>
      </c>
    </row>
    <row r="329" spans="16:16" x14ac:dyDescent="0.25">
      <c r="P329" s="12" t="str">
        <f t="shared" ref="P329:P392" si="13">+IF(A329="","",MONTH(A329))</f>
        <v/>
      </c>
    </row>
    <row r="330" spans="16:16" x14ac:dyDescent="0.25">
      <c r="P330" s="12" t="str">
        <f t="shared" si="13"/>
        <v/>
      </c>
    </row>
    <row r="331" spans="16:16" x14ac:dyDescent="0.25">
      <c r="P331" s="12" t="str">
        <f t="shared" si="13"/>
        <v/>
      </c>
    </row>
    <row r="332" spans="16:16" x14ac:dyDescent="0.25">
      <c r="P332" s="12" t="str">
        <f t="shared" si="13"/>
        <v/>
      </c>
    </row>
    <row r="333" spans="16:16" x14ac:dyDescent="0.25">
      <c r="P333" s="12" t="str">
        <f t="shared" si="13"/>
        <v/>
      </c>
    </row>
    <row r="334" spans="16:16" x14ac:dyDescent="0.25">
      <c r="P334" s="12" t="str">
        <f t="shared" si="13"/>
        <v/>
      </c>
    </row>
    <row r="335" spans="16:16" x14ac:dyDescent="0.25">
      <c r="P335" s="12" t="str">
        <f t="shared" si="13"/>
        <v/>
      </c>
    </row>
    <row r="336" spans="16:16" x14ac:dyDescent="0.25">
      <c r="P336" s="12" t="str">
        <f t="shared" si="13"/>
        <v/>
      </c>
    </row>
    <row r="337" spans="16:16" x14ac:dyDescent="0.25">
      <c r="P337" s="12" t="str">
        <f t="shared" si="13"/>
        <v/>
      </c>
    </row>
    <row r="338" spans="16:16" x14ac:dyDescent="0.25">
      <c r="P338" s="12" t="str">
        <f t="shared" si="13"/>
        <v/>
      </c>
    </row>
    <row r="339" spans="16:16" x14ac:dyDescent="0.25">
      <c r="P339" s="12" t="str">
        <f t="shared" si="13"/>
        <v/>
      </c>
    </row>
    <row r="340" spans="16:16" x14ac:dyDescent="0.25">
      <c r="P340" s="12" t="str">
        <f t="shared" si="13"/>
        <v/>
      </c>
    </row>
    <row r="341" spans="16:16" x14ac:dyDescent="0.25">
      <c r="P341" s="12" t="str">
        <f t="shared" si="13"/>
        <v/>
      </c>
    </row>
    <row r="342" spans="16:16" x14ac:dyDescent="0.25">
      <c r="P342" s="12" t="str">
        <f t="shared" si="13"/>
        <v/>
      </c>
    </row>
    <row r="343" spans="16:16" x14ac:dyDescent="0.25">
      <c r="P343" s="12" t="str">
        <f t="shared" si="13"/>
        <v/>
      </c>
    </row>
    <row r="344" spans="16:16" x14ac:dyDescent="0.25">
      <c r="P344" s="12" t="str">
        <f t="shared" si="13"/>
        <v/>
      </c>
    </row>
    <row r="345" spans="16:16" x14ac:dyDescent="0.25">
      <c r="P345" s="12" t="str">
        <f t="shared" si="13"/>
        <v/>
      </c>
    </row>
    <row r="346" spans="16:16" x14ac:dyDescent="0.25">
      <c r="P346" s="12" t="str">
        <f t="shared" si="13"/>
        <v/>
      </c>
    </row>
    <row r="347" spans="16:16" x14ac:dyDescent="0.25">
      <c r="P347" s="12" t="str">
        <f t="shared" si="13"/>
        <v/>
      </c>
    </row>
    <row r="348" spans="16:16" x14ac:dyDescent="0.25">
      <c r="P348" s="12" t="str">
        <f t="shared" si="13"/>
        <v/>
      </c>
    </row>
    <row r="349" spans="16:16" x14ac:dyDescent="0.25">
      <c r="P349" s="12" t="str">
        <f t="shared" si="13"/>
        <v/>
      </c>
    </row>
    <row r="350" spans="16:16" x14ac:dyDescent="0.25">
      <c r="P350" s="12" t="str">
        <f t="shared" si="13"/>
        <v/>
      </c>
    </row>
    <row r="351" spans="16:16" x14ac:dyDescent="0.25">
      <c r="P351" s="12" t="str">
        <f t="shared" si="13"/>
        <v/>
      </c>
    </row>
    <row r="352" spans="16:16" x14ac:dyDescent="0.25">
      <c r="P352" s="12" t="str">
        <f t="shared" si="13"/>
        <v/>
      </c>
    </row>
    <row r="353" spans="16:16" x14ac:dyDescent="0.25">
      <c r="P353" s="12" t="str">
        <f t="shared" si="13"/>
        <v/>
      </c>
    </row>
    <row r="354" spans="16:16" x14ac:dyDescent="0.25">
      <c r="P354" s="12" t="str">
        <f t="shared" si="13"/>
        <v/>
      </c>
    </row>
    <row r="355" spans="16:16" x14ac:dyDescent="0.25">
      <c r="P355" s="12" t="str">
        <f t="shared" si="13"/>
        <v/>
      </c>
    </row>
    <row r="356" spans="16:16" x14ac:dyDescent="0.25">
      <c r="P356" s="12" t="str">
        <f t="shared" si="13"/>
        <v/>
      </c>
    </row>
    <row r="357" spans="16:16" x14ac:dyDescent="0.25">
      <c r="P357" s="12" t="str">
        <f t="shared" si="13"/>
        <v/>
      </c>
    </row>
    <row r="358" spans="16:16" x14ac:dyDescent="0.25">
      <c r="P358" s="12" t="str">
        <f t="shared" si="13"/>
        <v/>
      </c>
    </row>
    <row r="359" spans="16:16" x14ac:dyDescent="0.25">
      <c r="P359" s="12" t="str">
        <f t="shared" si="13"/>
        <v/>
      </c>
    </row>
    <row r="360" spans="16:16" x14ac:dyDescent="0.25">
      <c r="P360" s="12" t="str">
        <f t="shared" si="13"/>
        <v/>
      </c>
    </row>
    <row r="361" spans="16:16" x14ac:dyDescent="0.25">
      <c r="P361" s="12" t="str">
        <f t="shared" si="13"/>
        <v/>
      </c>
    </row>
    <row r="362" spans="16:16" x14ac:dyDescent="0.25">
      <c r="P362" s="12" t="str">
        <f t="shared" si="13"/>
        <v/>
      </c>
    </row>
    <row r="363" spans="16:16" x14ac:dyDescent="0.25">
      <c r="P363" s="12" t="str">
        <f t="shared" si="13"/>
        <v/>
      </c>
    </row>
    <row r="364" spans="16:16" x14ac:dyDescent="0.25">
      <c r="P364" s="12" t="str">
        <f t="shared" si="13"/>
        <v/>
      </c>
    </row>
    <row r="365" spans="16:16" x14ac:dyDescent="0.25">
      <c r="P365" s="12" t="str">
        <f t="shared" si="13"/>
        <v/>
      </c>
    </row>
    <row r="366" spans="16:16" x14ac:dyDescent="0.25">
      <c r="P366" s="12" t="str">
        <f t="shared" si="13"/>
        <v/>
      </c>
    </row>
    <row r="367" spans="16:16" x14ac:dyDescent="0.25">
      <c r="P367" s="12" t="str">
        <f t="shared" si="13"/>
        <v/>
      </c>
    </row>
    <row r="368" spans="16:16" x14ac:dyDescent="0.25">
      <c r="P368" s="12" t="str">
        <f t="shared" si="13"/>
        <v/>
      </c>
    </row>
    <row r="369" spans="16:16" x14ac:dyDescent="0.25">
      <c r="P369" s="12" t="str">
        <f t="shared" si="13"/>
        <v/>
      </c>
    </row>
    <row r="370" spans="16:16" x14ac:dyDescent="0.25">
      <c r="P370" s="12" t="str">
        <f t="shared" si="13"/>
        <v/>
      </c>
    </row>
    <row r="371" spans="16:16" x14ac:dyDescent="0.25">
      <c r="P371" s="12" t="str">
        <f t="shared" si="13"/>
        <v/>
      </c>
    </row>
    <row r="372" spans="16:16" x14ac:dyDescent="0.25">
      <c r="P372" s="12" t="str">
        <f t="shared" si="13"/>
        <v/>
      </c>
    </row>
    <row r="373" spans="16:16" x14ac:dyDescent="0.25">
      <c r="P373" s="12" t="str">
        <f t="shared" si="13"/>
        <v/>
      </c>
    </row>
    <row r="374" spans="16:16" x14ac:dyDescent="0.25">
      <c r="P374" s="12" t="str">
        <f t="shared" si="13"/>
        <v/>
      </c>
    </row>
    <row r="375" spans="16:16" x14ac:dyDescent="0.25">
      <c r="P375" s="12" t="str">
        <f t="shared" si="13"/>
        <v/>
      </c>
    </row>
    <row r="376" spans="16:16" x14ac:dyDescent="0.25">
      <c r="P376" s="12" t="str">
        <f t="shared" si="13"/>
        <v/>
      </c>
    </row>
    <row r="377" spans="16:16" x14ac:dyDescent="0.25">
      <c r="P377" s="12" t="str">
        <f t="shared" si="13"/>
        <v/>
      </c>
    </row>
    <row r="378" spans="16:16" x14ac:dyDescent="0.25">
      <c r="P378" s="12" t="str">
        <f t="shared" si="13"/>
        <v/>
      </c>
    </row>
    <row r="379" spans="16:16" x14ac:dyDescent="0.25">
      <c r="P379" s="12" t="str">
        <f t="shared" si="13"/>
        <v/>
      </c>
    </row>
    <row r="380" spans="16:16" x14ac:dyDescent="0.25">
      <c r="P380" s="12" t="str">
        <f t="shared" si="13"/>
        <v/>
      </c>
    </row>
    <row r="381" spans="16:16" x14ac:dyDescent="0.25">
      <c r="P381" s="12" t="str">
        <f t="shared" si="13"/>
        <v/>
      </c>
    </row>
    <row r="382" spans="16:16" x14ac:dyDescent="0.25">
      <c r="P382" s="12" t="str">
        <f t="shared" si="13"/>
        <v/>
      </c>
    </row>
    <row r="383" spans="16:16" x14ac:dyDescent="0.25">
      <c r="P383" s="12" t="str">
        <f t="shared" si="13"/>
        <v/>
      </c>
    </row>
    <row r="384" spans="16:16" x14ac:dyDescent="0.25">
      <c r="P384" s="12" t="str">
        <f t="shared" si="13"/>
        <v/>
      </c>
    </row>
    <row r="385" spans="16:16" x14ac:dyDescent="0.25">
      <c r="P385" s="12" t="str">
        <f t="shared" si="13"/>
        <v/>
      </c>
    </row>
    <row r="386" spans="16:16" x14ac:dyDescent="0.25">
      <c r="P386" s="12" t="str">
        <f t="shared" si="13"/>
        <v/>
      </c>
    </row>
    <row r="387" spans="16:16" x14ac:dyDescent="0.25">
      <c r="P387" s="12" t="str">
        <f t="shared" si="13"/>
        <v/>
      </c>
    </row>
    <row r="388" spans="16:16" x14ac:dyDescent="0.25">
      <c r="P388" s="12" t="str">
        <f t="shared" si="13"/>
        <v/>
      </c>
    </row>
    <row r="389" spans="16:16" x14ac:dyDescent="0.25">
      <c r="P389" s="12" t="str">
        <f t="shared" si="13"/>
        <v/>
      </c>
    </row>
    <row r="390" spans="16:16" x14ac:dyDescent="0.25">
      <c r="P390" s="12" t="str">
        <f t="shared" si="13"/>
        <v/>
      </c>
    </row>
    <row r="391" spans="16:16" x14ac:dyDescent="0.25">
      <c r="P391" s="12" t="str">
        <f t="shared" si="13"/>
        <v/>
      </c>
    </row>
    <row r="392" spans="16:16" x14ac:dyDescent="0.25">
      <c r="P392" s="12" t="str">
        <f t="shared" si="13"/>
        <v/>
      </c>
    </row>
    <row r="393" spans="16:16" x14ac:dyDescent="0.25">
      <c r="P393" s="12" t="str">
        <f t="shared" ref="P393:P456" si="14">+IF(A393="","",MONTH(A393))</f>
        <v/>
      </c>
    </row>
    <row r="394" spans="16:16" x14ac:dyDescent="0.25">
      <c r="P394" s="12" t="str">
        <f t="shared" si="14"/>
        <v/>
      </c>
    </row>
    <row r="395" spans="16:16" x14ac:dyDescent="0.25">
      <c r="P395" s="12" t="str">
        <f t="shared" si="14"/>
        <v/>
      </c>
    </row>
    <row r="396" spans="16:16" x14ac:dyDescent="0.25">
      <c r="P396" s="12" t="str">
        <f t="shared" si="14"/>
        <v/>
      </c>
    </row>
    <row r="397" spans="16:16" x14ac:dyDescent="0.25">
      <c r="P397" s="12" t="str">
        <f t="shared" si="14"/>
        <v/>
      </c>
    </row>
    <row r="398" spans="16:16" x14ac:dyDescent="0.25">
      <c r="P398" s="12" t="str">
        <f t="shared" si="14"/>
        <v/>
      </c>
    </row>
    <row r="399" spans="16:16" x14ac:dyDescent="0.25">
      <c r="P399" s="12" t="str">
        <f t="shared" si="14"/>
        <v/>
      </c>
    </row>
    <row r="400" spans="16:16" x14ac:dyDescent="0.25">
      <c r="P400" s="12" t="str">
        <f t="shared" si="14"/>
        <v/>
      </c>
    </row>
    <row r="401" spans="16:16" x14ac:dyDescent="0.25">
      <c r="P401" s="12" t="str">
        <f t="shared" si="14"/>
        <v/>
      </c>
    </row>
    <row r="402" spans="16:16" x14ac:dyDescent="0.25">
      <c r="P402" s="12" t="str">
        <f t="shared" si="14"/>
        <v/>
      </c>
    </row>
    <row r="403" spans="16:16" x14ac:dyDescent="0.25">
      <c r="P403" s="12" t="str">
        <f t="shared" si="14"/>
        <v/>
      </c>
    </row>
    <row r="404" spans="16:16" x14ac:dyDescent="0.25">
      <c r="P404" s="12" t="str">
        <f t="shared" si="14"/>
        <v/>
      </c>
    </row>
    <row r="405" spans="16:16" x14ac:dyDescent="0.25">
      <c r="P405" s="12" t="str">
        <f t="shared" si="14"/>
        <v/>
      </c>
    </row>
    <row r="406" spans="16:16" x14ac:dyDescent="0.25">
      <c r="P406" s="12" t="str">
        <f t="shared" si="14"/>
        <v/>
      </c>
    </row>
    <row r="407" spans="16:16" x14ac:dyDescent="0.25">
      <c r="P407" s="12" t="str">
        <f t="shared" si="14"/>
        <v/>
      </c>
    </row>
    <row r="408" spans="16:16" x14ac:dyDescent="0.25">
      <c r="P408" s="12" t="str">
        <f t="shared" si="14"/>
        <v/>
      </c>
    </row>
    <row r="409" spans="16:16" x14ac:dyDescent="0.25">
      <c r="P409" s="12" t="str">
        <f t="shared" si="14"/>
        <v/>
      </c>
    </row>
    <row r="410" spans="16:16" x14ac:dyDescent="0.25">
      <c r="P410" s="12" t="str">
        <f t="shared" si="14"/>
        <v/>
      </c>
    </row>
    <row r="411" spans="16:16" x14ac:dyDescent="0.25">
      <c r="P411" s="12" t="str">
        <f t="shared" si="14"/>
        <v/>
      </c>
    </row>
    <row r="412" spans="16:16" x14ac:dyDescent="0.25">
      <c r="P412" s="12" t="str">
        <f t="shared" si="14"/>
        <v/>
      </c>
    </row>
    <row r="413" spans="16:16" x14ac:dyDescent="0.25">
      <c r="P413" s="12" t="str">
        <f t="shared" si="14"/>
        <v/>
      </c>
    </row>
    <row r="414" spans="16:16" x14ac:dyDescent="0.25">
      <c r="P414" s="12" t="str">
        <f t="shared" si="14"/>
        <v/>
      </c>
    </row>
    <row r="415" spans="16:16" x14ac:dyDescent="0.25">
      <c r="P415" s="12" t="str">
        <f t="shared" si="14"/>
        <v/>
      </c>
    </row>
    <row r="416" spans="16:16" x14ac:dyDescent="0.25">
      <c r="P416" s="12" t="str">
        <f t="shared" si="14"/>
        <v/>
      </c>
    </row>
    <row r="417" spans="16:16" x14ac:dyDescent="0.25">
      <c r="P417" s="12" t="str">
        <f t="shared" si="14"/>
        <v/>
      </c>
    </row>
    <row r="418" spans="16:16" x14ac:dyDescent="0.25">
      <c r="P418" s="12" t="str">
        <f t="shared" si="14"/>
        <v/>
      </c>
    </row>
    <row r="419" spans="16:16" x14ac:dyDescent="0.25">
      <c r="P419" s="12" t="str">
        <f t="shared" si="14"/>
        <v/>
      </c>
    </row>
    <row r="420" spans="16:16" x14ac:dyDescent="0.25">
      <c r="P420" s="12" t="str">
        <f t="shared" si="14"/>
        <v/>
      </c>
    </row>
    <row r="421" spans="16:16" x14ac:dyDescent="0.25">
      <c r="P421" s="12" t="str">
        <f t="shared" si="14"/>
        <v/>
      </c>
    </row>
    <row r="422" spans="16:16" x14ac:dyDescent="0.25">
      <c r="P422" s="12" t="str">
        <f t="shared" si="14"/>
        <v/>
      </c>
    </row>
    <row r="423" spans="16:16" x14ac:dyDescent="0.25">
      <c r="P423" s="12" t="str">
        <f t="shared" si="14"/>
        <v/>
      </c>
    </row>
    <row r="424" spans="16:16" x14ac:dyDescent="0.25">
      <c r="P424" s="12" t="str">
        <f t="shared" si="14"/>
        <v/>
      </c>
    </row>
    <row r="425" spans="16:16" x14ac:dyDescent="0.25">
      <c r="P425" s="12" t="str">
        <f t="shared" si="14"/>
        <v/>
      </c>
    </row>
    <row r="426" spans="16:16" x14ac:dyDescent="0.25">
      <c r="P426" s="12" t="str">
        <f t="shared" si="14"/>
        <v/>
      </c>
    </row>
    <row r="427" spans="16:16" x14ac:dyDescent="0.25">
      <c r="P427" s="12" t="str">
        <f t="shared" si="14"/>
        <v/>
      </c>
    </row>
    <row r="428" spans="16:16" x14ac:dyDescent="0.25">
      <c r="P428" s="12" t="str">
        <f t="shared" si="14"/>
        <v/>
      </c>
    </row>
    <row r="429" spans="16:16" x14ac:dyDescent="0.25">
      <c r="P429" s="12" t="str">
        <f t="shared" si="14"/>
        <v/>
      </c>
    </row>
    <row r="430" spans="16:16" x14ac:dyDescent="0.25">
      <c r="P430" s="12" t="str">
        <f t="shared" si="14"/>
        <v/>
      </c>
    </row>
    <row r="431" spans="16:16" x14ac:dyDescent="0.25">
      <c r="P431" s="12" t="str">
        <f t="shared" si="14"/>
        <v/>
      </c>
    </row>
    <row r="432" spans="16:16" x14ac:dyDescent="0.25">
      <c r="P432" s="12" t="str">
        <f t="shared" si="14"/>
        <v/>
      </c>
    </row>
    <row r="433" spans="16:16" x14ac:dyDescent="0.25">
      <c r="P433" s="12" t="str">
        <f t="shared" si="14"/>
        <v/>
      </c>
    </row>
    <row r="434" spans="16:16" x14ac:dyDescent="0.25">
      <c r="P434" s="12" t="str">
        <f t="shared" si="14"/>
        <v/>
      </c>
    </row>
    <row r="435" spans="16:16" x14ac:dyDescent="0.25">
      <c r="P435" s="12" t="str">
        <f t="shared" si="14"/>
        <v/>
      </c>
    </row>
    <row r="436" spans="16:16" x14ac:dyDescent="0.25">
      <c r="P436" s="12" t="str">
        <f t="shared" si="14"/>
        <v/>
      </c>
    </row>
    <row r="437" spans="16:16" x14ac:dyDescent="0.25">
      <c r="P437" s="12" t="str">
        <f t="shared" si="14"/>
        <v/>
      </c>
    </row>
    <row r="438" spans="16:16" x14ac:dyDescent="0.25">
      <c r="P438" s="12" t="str">
        <f t="shared" si="14"/>
        <v/>
      </c>
    </row>
    <row r="439" spans="16:16" x14ac:dyDescent="0.25">
      <c r="P439" s="12" t="str">
        <f t="shared" si="14"/>
        <v/>
      </c>
    </row>
    <row r="440" spans="16:16" x14ac:dyDescent="0.25">
      <c r="P440" s="12" t="str">
        <f t="shared" si="14"/>
        <v/>
      </c>
    </row>
    <row r="441" spans="16:16" x14ac:dyDescent="0.25">
      <c r="P441" s="12" t="str">
        <f t="shared" si="14"/>
        <v/>
      </c>
    </row>
    <row r="442" spans="16:16" x14ac:dyDescent="0.25">
      <c r="P442" s="12" t="str">
        <f t="shared" si="14"/>
        <v/>
      </c>
    </row>
    <row r="443" spans="16:16" x14ac:dyDescent="0.25">
      <c r="P443" s="12" t="str">
        <f t="shared" si="14"/>
        <v/>
      </c>
    </row>
    <row r="444" spans="16:16" x14ac:dyDescent="0.25">
      <c r="P444" s="12" t="str">
        <f t="shared" si="14"/>
        <v/>
      </c>
    </row>
    <row r="445" spans="16:16" x14ac:dyDescent="0.25">
      <c r="P445" s="12" t="str">
        <f t="shared" si="14"/>
        <v/>
      </c>
    </row>
    <row r="446" spans="16:16" x14ac:dyDescent="0.25">
      <c r="P446" s="12" t="str">
        <f t="shared" si="14"/>
        <v/>
      </c>
    </row>
    <row r="447" spans="16:16" x14ac:dyDescent="0.25">
      <c r="P447" s="12" t="str">
        <f t="shared" si="14"/>
        <v/>
      </c>
    </row>
    <row r="448" spans="16:16" x14ac:dyDescent="0.25">
      <c r="P448" s="12" t="str">
        <f t="shared" si="14"/>
        <v/>
      </c>
    </row>
    <row r="449" spans="16:16" x14ac:dyDescent="0.25">
      <c r="P449" s="12" t="str">
        <f t="shared" si="14"/>
        <v/>
      </c>
    </row>
    <row r="450" spans="16:16" x14ac:dyDescent="0.25">
      <c r="P450" s="12" t="str">
        <f t="shared" si="14"/>
        <v/>
      </c>
    </row>
    <row r="451" spans="16:16" x14ac:dyDescent="0.25">
      <c r="P451" s="12" t="str">
        <f t="shared" si="14"/>
        <v/>
      </c>
    </row>
    <row r="452" spans="16:16" x14ac:dyDescent="0.25">
      <c r="P452" s="12" t="str">
        <f t="shared" si="14"/>
        <v/>
      </c>
    </row>
    <row r="453" spans="16:16" x14ac:dyDescent="0.25">
      <c r="P453" s="12" t="str">
        <f t="shared" si="14"/>
        <v/>
      </c>
    </row>
    <row r="454" spans="16:16" x14ac:dyDescent="0.25">
      <c r="P454" s="12" t="str">
        <f t="shared" si="14"/>
        <v/>
      </c>
    </row>
    <row r="455" spans="16:16" x14ac:dyDescent="0.25">
      <c r="P455" s="12" t="str">
        <f t="shared" si="14"/>
        <v/>
      </c>
    </row>
    <row r="456" spans="16:16" x14ac:dyDescent="0.25">
      <c r="P456" s="12" t="str">
        <f t="shared" si="14"/>
        <v/>
      </c>
    </row>
    <row r="457" spans="16:16" x14ac:dyDescent="0.25">
      <c r="P457" s="12" t="str">
        <f t="shared" ref="P457:P520" si="15">+IF(A457="","",MONTH(A457))</f>
        <v/>
      </c>
    </row>
    <row r="458" spans="16:16" x14ac:dyDescent="0.25">
      <c r="P458" s="12" t="str">
        <f t="shared" si="15"/>
        <v/>
      </c>
    </row>
    <row r="459" spans="16:16" x14ac:dyDescent="0.25">
      <c r="P459" s="12" t="str">
        <f t="shared" si="15"/>
        <v/>
      </c>
    </row>
    <row r="460" spans="16:16" x14ac:dyDescent="0.25">
      <c r="P460" s="12" t="str">
        <f t="shared" si="15"/>
        <v/>
      </c>
    </row>
    <row r="461" spans="16:16" x14ac:dyDescent="0.25">
      <c r="P461" s="12" t="str">
        <f t="shared" si="15"/>
        <v/>
      </c>
    </row>
    <row r="462" spans="16:16" x14ac:dyDescent="0.25">
      <c r="P462" s="12" t="str">
        <f t="shared" si="15"/>
        <v/>
      </c>
    </row>
    <row r="463" spans="16:16" x14ac:dyDescent="0.25">
      <c r="P463" s="12" t="str">
        <f t="shared" si="15"/>
        <v/>
      </c>
    </row>
    <row r="464" spans="16:16" x14ac:dyDescent="0.25">
      <c r="P464" s="12" t="str">
        <f t="shared" si="15"/>
        <v/>
      </c>
    </row>
    <row r="465" spans="16:16" x14ac:dyDescent="0.25">
      <c r="P465" s="12" t="str">
        <f t="shared" si="15"/>
        <v/>
      </c>
    </row>
    <row r="466" spans="16:16" x14ac:dyDescent="0.25">
      <c r="P466" s="12" t="str">
        <f t="shared" si="15"/>
        <v/>
      </c>
    </row>
    <row r="467" spans="16:16" x14ac:dyDescent="0.25">
      <c r="P467" s="12" t="str">
        <f t="shared" si="15"/>
        <v/>
      </c>
    </row>
    <row r="468" spans="16:16" x14ac:dyDescent="0.25">
      <c r="P468" s="12" t="str">
        <f t="shared" si="15"/>
        <v/>
      </c>
    </row>
    <row r="469" spans="16:16" x14ac:dyDescent="0.25">
      <c r="P469" s="12" t="str">
        <f t="shared" si="15"/>
        <v/>
      </c>
    </row>
    <row r="470" spans="16:16" x14ac:dyDescent="0.25">
      <c r="P470" s="12" t="str">
        <f t="shared" si="15"/>
        <v/>
      </c>
    </row>
    <row r="471" spans="16:16" x14ac:dyDescent="0.25">
      <c r="P471" s="12" t="str">
        <f t="shared" si="15"/>
        <v/>
      </c>
    </row>
    <row r="472" spans="16:16" x14ac:dyDescent="0.25">
      <c r="P472" s="12" t="str">
        <f t="shared" si="15"/>
        <v/>
      </c>
    </row>
    <row r="473" spans="16:16" x14ac:dyDescent="0.25">
      <c r="P473" s="12" t="str">
        <f t="shared" si="15"/>
        <v/>
      </c>
    </row>
    <row r="474" spans="16:16" x14ac:dyDescent="0.25">
      <c r="P474" s="12" t="str">
        <f t="shared" si="15"/>
        <v/>
      </c>
    </row>
    <row r="475" spans="16:16" x14ac:dyDescent="0.25">
      <c r="P475" s="12" t="str">
        <f t="shared" si="15"/>
        <v/>
      </c>
    </row>
    <row r="476" spans="16:16" x14ac:dyDescent="0.25">
      <c r="P476" s="12" t="str">
        <f t="shared" si="15"/>
        <v/>
      </c>
    </row>
    <row r="477" spans="16:16" x14ac:dyDescent="0.25">
      <c r="P477" s="12" t="str">
        <f t="shared" si="15"/>
        <v/>
      </c>
    </row>
    <row r="478" spans="16:16" x14ac:dyDescent="0.25">
      <c r="P478" s="12" t="str">
        <f t="shared" si="15"/>
        <v/>
      </c>
    </row>
    <row r="479" spans="16:16" x14ac:dyDescent="0.25">
      <c r="P479" s="12" t="str">
        <f t="shared" si="15"/>
        <v/>
      </c>
    </row>
    <row r="480" spans="16:16" x14ac:dyDescent="0.25">
      <c r="P480" s="12" t="str">
        <f t="shared" si="15"/>
        <v/>
      </c>
    </row>
    <row r="481" spans="16:16" x14ac:dyDescent="0.25">
      <c r="P481" s="12" t="str">
        <f t="shared" si="15"/>
        <v/>
      </c>
    </row>
    <row r="482" spans="16:16" x14ac:dyDescent="0.25">
      <c r="P482" s="12" t="str">
        <f t="shared" si="15"/>
        <v/>
      </c>
    </row>
    <row r="483" spans="16:16" x14ac:dyDescent="0.25">
      <c r="P483" s="12" t="str">
        <f t="shared" si="15"/>
        <v/>
      </c>
    </row>
    <row r="484" spans="16:16" x14ac:dyDescent="0.25">
      <c r="P484" s="12" t="str">
        <f t="shared" si="15"/>
        <v/>
      </c>
    </row>
    <row r="485" spans="16:16" x14ac:dyDescent="0.25">
      <c r="P485" s="12" t="str">
        <f t="shared" si="15"/>
        <v/>
      </c>
    </row>
    <row r="486" spans="16:16" x14ac:dyDescent="0.25">
      <c r="P486" s="12" t="str">
        <f t="shared" si="15"/>
        <v/>
      </c>
    </row>
    <row r="487" spans="16:16" x14ac:dyDescent="0.25">
      <c r="P487" s="12" t="str">
        <f t="shared" si="15"/>
        <v/>
      </c>
    </row>
    <row r="488" spans="16:16" x14ac:dyDescent="0.25">
      <c r="P488" s="12" t="str">
        <f t="shared" si="15"/>
        <v/>
      </c>
    </row>
    <row r="489" spans="16:16" x14ac:dyDescent="0.25">
      <c r="P489" s="12" t="str">
        <f t="shared" si="15"/>
        <v/>
      </c>
    </row>
    <row r="490" spans="16:16" x14ac:dyDescent="0.25">
      <c r="P490" s="12" t="str">
        <f t="shared" si="15"/>
        <v/>
      </c>
    </row>
    <row r="491" spans="16:16" x14ac:dyDescent="0.25">
      <c r="P491" s="12" t="str">
        <f t="shared" si="15"/>
        <v/>
      </c>
    </row>
    <row r="492" spans="16:16" x14ac:dyDescent="0.25">
      <c r="P492" s="12" t="str">
        <f t="shared" si="15"/>
        <v/>
      </c>
    </row>
    <row r="493" spans="16:16" x14ac:dyDescent="0.25">
      <c r="P493" s="12" t="str">
        <f t="shared" si="15"/>
        <v/>
      </c>
    </row>
    <row r="494" spans="16:16" x14ac:dyDescent="0.25">
      <c r="P494" s="12" t="str">
        <f t="shared" si="15"/>
        <v/>
      </c>
    </row>
    <row r="495" spans="16:16" x14ac:dyDescent="0.25">
      <c r="P495" s="12" t="str">
        <f t="shared" si="15"/>
        <v/>
      </c>
    </row>
    <row r="496" spans="16:16" x14ac:dyDescent="0.25">
      <c r="P496" s="12" t="str">
        <f t="shared" si="15"/>
        <v/>
      </c>
    </row>
    <row r="497" spans="16:16" x14ac:dyDescent="0.25">
      <c r="P497" s="12" t="str">
        <f t="shared" si="15"/>
        <v/>
      </c>
    </row>
    <row r="498" spans="16:16" x14ac:dyDescent="0.25">
      <c r="P498" s="12" t="str">
        <f t="shared" si="15"/>
        <v/>
      </c>
    </row>
    <row r="499" spans="16:16" x14ac:dyDescent="0.25">
      <c r="P499" s="12" t="str">
        <f t="shared" si="15"/>
        <v/>
      </c>
    </row>
    <row r="500" spans="16:16" x14ac:dyDescent="0.25">
      <c r="P500" s="12" t="str">
        <f t="shared" si="15"/>
        <v/>
      </c>
    </row>
    <row r="501" spans="16:16" x14ac:dyDescent="0.25">
      <c r="P501" s="12" t="str">
        <f t="shared" si="15"/>
        <v/>
      </c>
    </row>
    <row r="502" spans="16:16" x14ac:dyDescent="0.25">
      <c r="P502" s="12" t="str">
        <f t="shared" si="15"/>
        <v/>
      </c>
    </row>
    <row r="503" spans="16:16" x14ac:dyDescent="0.25">
      <c r="P503" s="12" t="str">
        <f t="shared" si="15"/>
        <v/>
      </c>
    </row>
    <row r="504" spans="16:16" x14ac:dyDescent="0.25">
      <c r="P504" s="12" t="str">
        <f t="shared" si="15"/>
        <v/>
      </c>
    </row>
    <row r="505" spans="16:16" x14ac:dyDescent="0.25">
      <c r="P505" s="12" t="str">
        <f t="shared" si="15"/>
        <v/>
      </c>
    </row>
    <row r="506" spans="16:16" x14ac:dyDescent="0.25">
      <c r="P506" s="12" t="str">
        <f t="shared" si="15"/>
        <v/>
      </c>
    </row>
    <row r="507" spans="16:16" x14ac:dyDescent="0.25">
      <c r="P507" s="12" t="str">
        <f t="shared" si="15"/>
        <v/>
      </c>
    </row>
    <row r="508" spans="16:16" x14ac:dyDescent="0.25">
      <c r="P508" s="12" t="str">
        <f t="shared" si="15"/>
        <v/>
      </c>
    </row>
    <row r="509" spans="16:16" x14ac:dyDescent="0.25">
      <c r="P509" s="12" t="str">
        <f t="shared" si="15"/>
        <v/>
      </c>
    </row>
    <row r="510" spans="16:16" x14ac:dyDescent="0.25">
      <c r="P510" s="12" t="str">
        <f t="shared" si="15"/>
        <v/>
      </c>
    </row>
    <row r="511" spans="16:16" x14ac:dyDescent="0.25">
      <c r="P511" s="12" t="str">
        <f t="shared" si="15"/>
        <v/>
      </c>
    </row>
    <row r="512" spans="16:16" x14ac:dyDescent="0.25">
      <c r="P512" s="12" t="str">
        <f t="shared" si="15"/>
        <v/>
      </c>
    </row>
    <row r="513" spans="16:16" x14ac:dyDescent="0.25">
      <c r="P513" s="12" t="str">
        <f t="shared" si="15"/>
        <v/>
      </c>
    </row>
    <row r="514" spans="16:16" x14ac:dyDescent="0.25">
      <c r="P514" s="12" t="str">
        <f t="shared" si="15"/>
        <v/>
      </c>
    </row>
    <row r="515" spans="16:16" x14ac:dyDescent="0.25">
      <c r="P515" s="12" t="str">
        <f t="shared" si="15"/>
        <v/>
      </c>
    </row>
    <row r="516" spans="16:16" x14ac:dyDescent="0.25">
      <c r="P516" s="12" t="str">
        <f t="shared" si="15"/>
        <v/>
      </c>
    </row>
    <row r="517" spans="16:16" x14ac:dyDescent="0.25">
      <c r="P517" s="12" t="str">
        <f t="shared" si="15"/>
        <v/>
      </c>
    </row>
    <row r="518" spans="16:16" x14ac:dyDescent="0.25">
      <c r="P518" s="12" t="str">
        <f t="shared" si="15"/>
        <v/>
      </c>
    </row>
    <row r="519" spans="16:16" x14ac:dyDescent="0.25">
      <c r="P519" s="12" t="str">
        <f t="shared" si="15"/>
        <v/>
      </c>
    </row>
    <row r="520" spans="16:16" x14ac:dyDescent="0.25">
      <c r="P520" s="12" t="str">
        <f t="shared" si="15"/>
        <v/>
      </c>
    </row>
    <row r="521" spans="16:16" x14ac:dyDescent="0.25">
      <c r="P521" s="12" t="str">
        <f t="shared" ref="P521:P584" si="16">+IF(A521="","",MONTH(A521))</f>
        <v/>
      </c>
    </row>
    <row r="522" spans="16:16" x14ac:dyDescent="0.25">
      <c r="P522" s="12" t="str">
        <f t="shared" si="16"/>
        <v/>
      </c>
    </row>
    <row r="523" spans="16:16" x14ac:dyDescent="0.25">
      <c r="P523" s="12" t="str">
        <f t="shared" si="16"/>
        <v/>
      </c>
    </row>
    <row r="524" spans="16:16" x14ac:dyDescent="0.25">
      <c r="P524" s="12" t="str">
        <f t="shared" si="16"/>
        <v/>
      </c>
    </row>
    <row r="525" spans="16:16" x14ac:dyDescent="0.25">
      <c r="P525" s="12" t="str">
        <f t="shared" si="16"/>
        <v/>
      </c>
    </row>
    <row r="526" spans="16:16" x14ac:dyDescent="0.25">
      <c r="P526" s="12" t="str">
        <f t="shared" si="16"/>
        <v/>
      </c>
    </row>
    <row r="527" spans="16:16" x14ac:dyDescent="0.25">
      <c r="P527" s="12" t="str">
        <f t="shared" si="16"/>
        <v/>
      </c>
    </row>
    <row r="528" spans="16:16" x14ac:dyDescent="0.25">
      <c r="P528" s="12" t="str">
        <f t="shared" si="16"/>
        <v/>
      </c>
    </row>
    <row r="529" spans="16:16" x14ac:dyDescent="0.25">
      <c r="P529" s="12" t="str">
        <f t="shared" si="16"/>
        <v/>
      </c>
    </row>
    <row r="530" spans="16:16" x14ac:dyDescent="0.25">
      <c r="P530" s="12" t="str">
        <f t="shared" si="16"/>
        <v/>
      </c>
    </row>
    <row r="531" spans="16:16" x14ac:dyDescent="0.25">
      <c r="P531" s="12" t="str">
        <f t="shared" si="16"/>
        <v/>
      </c>
    </row>
    <row r="532" spans="16:16" x14ac:dyDescent="0.25">
      <c r="P532" s="12" t="str">
        <f t="shared" si="16"/>
        <v/>
      </c>
    </row>
    <row r="533" spans="16:16" x14ac:dyDescent="0.25">
      <c r="P533" s="12" t="str">
        <f t="shared" si="16"/>
        <v/>
      </c>
    </row>
    <row r="534" spans="16:16" x14ac:dyDescent="0.25">
      <c r="P534" s="12" t="str">
        <f t="shared" si="16"/>
        <v/>
      </c>
    </row>
    <row r="535" spans="16:16" x14ac:dyDescent="0.25">
      <c r="P535" s="12" t="str">
        <f t="shared" si="16"/>
        <v/>
      </c>
    </row>
    <row r="536" spans="16:16" x14ac:dyDescent="0.25">
      <c r="P536" s="12" t="str">
        <f t="shared" si="16"/>
        <v/>
      </c>
    </row>
    <row r="537" spans="16:16" x14ac:dyDescent="0.25">
      <c r="P537" s="12" t="str">
        <f t="shared" si="16"/>
        <v/>
      </c>
    </row>
    <row r="538" spans="16:16" x14ac:dyDescent="0.25">
      <c r="P538" s="12" t="str">
        <f t="shared" si="16"/>
        <v/>
      </c>
    </row>
    <row r="539" spans="16:16" x14ac:dyDescent="0.25">
      <c r="P539" s="12" t="str">
        <f t="shared" si="16"/>
        <v/>
      </c>
    </row>
    <row r="540" spans="16:16" x14ac:dyDescent="0.25">
      <c r="P540" s="12" t="str">
        <f t="shared" si="16"/>
        <v/>
      </c>
    </row>
    <row r="541" spans="16:16" x14ac:dyDescent="0.25">
      <c r="P541" s="12" t="str">
        <f t="shared" si="16"/>
        <v/>
      </c>
    </row>
    <row r="542" spans="16:16" x14ac:dyDescent="0.25">
      <c r="P542" s="12" t="str">
        <f t="shared" si="16"/>
        <v/>
      </c>
    </row>
    <row r="543" spans="16:16" x14ac:dyDescent="0.25">
      <c r="P543" s="12" t="str">
        <f t="shared" si="16"/>
        <v/>
      </c>
    </row>
    <row r="544" spans="16:16" x14ac:dyDescent="0.25">
      <c r="P544" s="12" t="str">
        <f t="shared" si="16"/>
        <v/>
      </c>
    </row>
    <row r="545" spans="16:16" x14ac:dyDescent="0.25">
      <c r="P545" s="12" t="str">
        <f t="shared" si="16"/>
        <v/>
      </c>
    </row>
    <row r="546" spans="16:16" x14ac:dyDescent="0.25">
      <c r="P546" s="12" t="str">
        <f t="shared" si="16"/>
        <v/>
      </c>
    </row>
    <row r="547" spans="16:16" x14ac:dyDescent="0.25">
      <c r="P547" s="12" t="str">
        <f t="shared" si="16"/>
        <v/>
      </c>
    </row>
    <row r="548" spans="16:16" x14ac:dyDescent="0.25">
      <c r="P548" s="12" t="str">
        <f t="shared" si="16"/>
        <v/>
      </c>
    </row>
    <row r="549" spans="16:16" x14ac:dyDescent="0.25">
      <c r="P549" s="12" t="str">
        <f t="shared" si="16"/>
        <v/>
      </c>
    </row>
    <row r="550" spans="16:16" x14ac:dyDescent="0.25">
      <c r="P550" s="12" t="str">
        <f t="shared" si="16"/>
        <v/>
      </c>
    </row>
    <row r="551" spans="16:16" x14ac:dyDescent="0.25">
      <c r="P551" s="12" t="str">
        <f t="shared" si="16"/>
        <v/>
      </c>
    </row>
    <row r="552" spans="16:16" x14ac:dyDescent="0.25">
      <c r="P552" s="12" t="str">
        <f t="shared" si="16"/>
        <v/>
      </c>
    </row>
    <row r="553" spans="16:16" x14ac:dyDescent="0.25">
      <c r="P553" s="12" t="str">
        <f t="shared" si="16"/>
        <v/>
      </c>
    </row>
    <row r="554" spans="16:16" x14ac:dyDescent="0.25">
      <c r="P554" s="12" t="str">
        <f t="shared" si="16"/>
        <v/>
      </c>
    </row>
    <row r="555" spans="16:16" x14ac:dyDescent="0.25">
      <c r="P555" s="12" t="str">
        <f t="shared" si="16"/>
        <v/>
      </c>
    </row>
    <row r="556" spans="16:16" x14ac:dyDescent="0.25">
      <c r="P556" s="12" t="str">
        <f t="shared" si="16"/>
        <v/>
      </c>
    </row>
    <row r="557" spans="16:16" x14ac:dyDescent="0.25">
      <c r="P557" s="12" t="str">
        <f t="shared" si="16"/>
        <v/>
      </c>
    </row>
    <row r="558" spans="16:16" x14ac:dyDescent="0.25">
      <c r="P558" s="12" t="str">
        <f t="shared" si="16"/>
        <v/>
      </c>
    </row>
    <row r="559" spans="16:16" x14ac:dyDescent="0.25">
      <c r="P559" s="12" t="str">
        <f t="shared" si="16"/>
        <v/>
      </c>
    </row>
    <row r="560" spans="16:16" x14ac:dyDescent="0.25">
      <c r="P560" s="12" t="str">
        <f t="shared" si="16"/>
        <v/>
      </c>
    </row>
    <row r="561" spans="16:16" x14ac:dyDescent="0.25">
      <c r="P561" s="12" t="str">
        <f t="shared" si="16"/>
        <v/>
      </c>
    </row>
    <row r="562" spans="16:16" x14ac:dyDescent="0.25">
      <c r="P562" s="12" t="str">
        <f t="shared" si="16"/>
        <v/>
      </c>
    </row>
    <row r="563" spans="16:16" x14ac:dyDescent="0.25">
      <c r="P563" s="12" t="str">
        <f t="shared" si="16"/>
        <v/>
      </c>
    </row>
    <row r="564" spans="16:16" x14ac:dyDescent="0.25">
      <c r="P564" s="12" t="str">
        <f t="shared" si="16"/>
        <v/>
      </c>
    </row>
    <row r="565" spans="16:16" x14ac:dyDescent="0.25">
      <c r="P565" s="12" t="str">
        <f t="shared" si="16"/>
        <v/>
      </c>
    </row>
    <row r="566" spans="16:16" x14ac:dyDescent="0.25">
      <c r="P566" s="12" t="str">
        <f t="shared" si="16"/>
        <v/>
      </c>
    </row>
    <row r="567" spans="16:16" x14ac:dyDescent="0.25">
      <c r="P567" s="12" t="str">
        <f t="shared" si="16"/>
        <v/>
      </c>
    </row>
    <row r="568" spans="16:16" x14ac:dyDescent="0.25">
      <c r="P568" s="12" t="str">
        <f t="shared" si="16"/>
        <v/>
      </c>
    </row>
    <row r="569" spans="16:16" x14ac:dyDescent="0.25">
      <c r="P569" s="12" t="str">
        <f t="shared" si="16"/>
        <v/>
      </c>
    </row>
    <row r="570" spans="16:16" x14ac:dyDescent="0.25">
      <c r="P570" s="12" t="str">
        <f t="shared" si="16"/>
        <v/>
      </c>
    </row>
    <row r="571" spans="16:16" x14ac:dyDescent="0.25">
      <c r="P571" s="12" t="str">
        <f t="shared" si="16"/>
        <v/>
      </c>
    </row>
    <row r="572" spans="16:16" x14ac:dyDescent="0.25">
      <c r="P572" s="12" t="str">
        <f t="shared" si="16"/>
        <v/>
      </c>
    </row>
    <row r="573" spans="16:16" x14ac:dyDescent="0.25">
      <c r="P573" s="12" t="str">
        <f t="shared" si="16"/>
        <v/>
      </c>
    </row>
    <row r="574" spans="16:16" x14ac:dyDescent="0.25">
      <c r="P574" s="12" t="str">
        <f t="shared" si="16"/>
        <v/>
      </c>
    </row>
    <row r="575" spans="16:16" x14ac:dyDescent="0.25">
      <c r="P575" s="12" t="str">
        <f t="shared" si="16"/>
        <v/>
      </c>
    </row>
    <row r="576" spans="16:16" x14ac:dyDescent="0.25">
      <c r="P576" s="12" t="str">
        <f t="shared" si="16"/>
        <v/>
      </c>
    </row>
    <row r="577" spans="16:16" x14ac:dyDescent="0.25">
      <c r="P577" s="12" t="str">
        <f t="shared" si="16"/>
        <v/>
      </c>
    </row>
    <row r="578" spans="16:16" x14ac:dyDescent="0.25">
      <c r="P578" s="12" t="str">
        <f t="shared" si="16"/>
        <v/>
      </c>
    </row>
    <row r="579" spans="16:16" x14ac:dyDescent="0.25">
      <c r="P579" s="12" t="str">
        <f t="shared" si="16"/>
        <v/>
      </c>
    </row>
    <row r="580" spans="16:16" x14ac:dyDescent="0.25">
      <c r="P580" s="12" t="str">
        <f t="shared" si="16"/>
        <v/>
      </c>
    </row>
    <row r="581" spans="16:16" x14ac:dyDescent="0.25">
      <c r="P581" s="12" t="str">
        <f t="shared" si="16"/>
        <v/>
      </c>
    </row>
    <row r="582" spans="16:16" x14ac:dyDescent="0.25">
      <c r="P582" s="12" t="str">
        <f t="shared" si="16"/>
        <v/>
      </c>
    </row>
    <row r="583" spans="16:16" x14ac:dyDescent="0.25">
      <c r="P583" s="12" t="str">
        <f t="shared" si="16"/>
        <v/>
      </c>
    </row>
    <row r="584" spans="16:16" x14ac:dyDescent="0.25">
      <c r="P584" s="12" t="str">
        <f t="shared" si="16"/>
        <v/>
      </c>
    </row>
    <row r="585" spans="16:16" x14ac:dyDescent="0.25">
      <c r="P585" s="12" t="str">
        <f t="shared" ref="P585:P648" si="17">+IF(A585="","",MONTH(A585))</f>
        <v/>
      </c>
    </row>
    <row r="586" spans="16:16" x14ac:dyDescent="0.25">
      <c r="P586" s="12" t="str">
        <f t="shared" si="17"/>
        <v/>
      </c>
    </row>
    <row r="587" spans="16:16" x14ac:dyDescent="0.25">
      <c r="P587" s="12" t="str">
        <f t="shared" si="17"/>
        <v/>
      </c>
    </row>
    <row r="588" spans="16:16" x14ac:dyDescent="0.25">
      <c r="P588" s="12" t="str">
        <f t="shared" si="17"/>
        <v/>
      </c>
    </row>
    <row r="589" spans="16:16" x14ac:dyDescent="0.25">
      <c r="P589" s="12" t="str">
        <f t="shared" si="17"/>
        <v/>
      </c>
    </row>
    <row r="590" spans="16:16" x14ac:dyDescent="0.25">
      <c r="P590" s="12" t="str">
        <f t="shared" si="17"/>
        <v/>
      </c>
    </row>
    <row r="591" spans="16:16" x14ac:dyDescent="0.25">
      <c r="P591" s="12" t="str">
        <f t="shared" si="17"/>
        <v/>
      </c>
    </row>
    <row r="592" spans="16:16" x14ac:dyDescent="0.25">
      <c r="P592" s="12" t="str">
        <f t="shared" si="17"/>
        <v/>
      </c>
    </row>
    <row r="593" spans="16:16" x14ac:dyDescent="0.25">
      <c r="P593" s="12" t="str">
        <f t="shared" si="17"/>
        <v/>
      </c>
    </row>
    <row r="594" spans="16:16" x14ac:dyDescent="0.25">
      <c r="P594" s="12" t="str">
        <f t="shared" si="17"/>
        <v/>
      </c>
    </row>
    <row r="595" spans="16:16" x14ac:dyDescent="0.25">
      <c r="P595" s="12" t="str">
        <f t="shared" si="17"/>
        <v/>
      </c>
    </row>
    <row r="596" spans="16:16" x14ac:dyDescent="0.25">
      <c r="P596" s="12" t="str">
        <f t="shared" si="17"/>
        <v/>
      </c>
    </row>
    <row r="597" spans="16:16" x14ac:dyDescent="0.25">
      <c r="P597" s="12" t="str">
        <f t="shared" si="17"/>
        <v/>
      </c>
    </row>
    <row r="598" spans="16:16" x14ac:dyDescent="0.25">
      <c r="P598" s="12" t="str">
        <f t="shared" si="17"/>
        <v/>
      </c>
    </row>
    <row r="599" spans="16:16" x14ac:dyDescent="0.25">
      <c r="P599" s="12" t="str">
        <f t="shared" si="17"/>
        <v/>
      </c>
    </row>
    <row r="600" spans="16:16" x14ac:dyDescent="0.25">
      <c r="P600" s="12" t="str">
        <f t="shared" si="17"/>
        <v/>
      </c>
    </row>
    <row r="601" spans="16:16" x14ac:dyDescent="0.25">
      <c r="P601" s="12" t="str">
        <f t="shared" si="17"/>
        <v/>
      </c>
    </row>
    <row r="602" spans="16:16" x14ac:dyDescent="0.25">
      <c r="P602" s="12" t="str">
        <f t="shared" si="17"/>
        <v/>
      </c>
    </row>
    <row r="603" spans="16:16" x14ac:dyDescent="0.25">
      <c r="P603" s="12" t="str">
        <f t="shared" si="17"/>
        <v/>
      </c>
    </row>
    <row r="604" spans="16:16" x14ac:dyDescent="0.25">
      <c r="P604" s="12" t="str">
        <f t="shared" si="17"/>
        <v/>
      </c>
    </row>
    <row r="605" spans="16:16" x14ac:dyDescent="0.25">
      <c r="P605" s="12" t="str">
        <f t="shared" si="17"/>
        <v/>
      </c>
    </row>
    <row r="606" spans="16:16" x14ac:dyDescent="0.25">
      <c r="P606" s="12" t="str">
        <f t="shared" si="17"/>
        <v/>
      </c>
    </row>
    <row r="607" spans="16:16" x14ac:dyDescent="0.25">
      <c r="P607" s="12" t="str">
        <f t="shared" si="17"/>
        <v/>
      </c>
    </row>
    <row r="608" spans="16:16" x14ac:dyDescent="0.25">
      <c r="P608" s="12" t="str">
        <f t="shared" si="17"/>
        <v/>
      </c>
    </row>
    <row r="609" spans="16:16" x14ac:dyDescent="0.25">
      <c r="P609" s="12" t="str">
        <f t="shared" si="17"/>
        <v/>
      </c>
    </row>
    <row r="610" spans="16:16" x14ac:dyDescent="0.25">
      <c r="P610" s="12" t="str">
        <f t="shared" si="17"/>
        <v/>
      </c>
    </row>
    <row r="611" spans="16:16" x14ac:dyDescent="0.25">
      <c r="P611" s="12" t="str">
        <f t="shared" si="17"/>
        <v/>
      </c>
    </row>
    <row r="612" spans="16:16" x14ac:dyDescent="0.25">
      <c r="P612" s="12" t="str">
        <f t="shared" si="17"/>
        <v/>
      </c>
    </row>
    <row r="613" spans="16:16" x14ac:dyDescent="0.25">
      <c r="P613" s="12" t="str">
        <f t="shared" si="17"/>
        <v/>
      </c>
    </row>
    <row r="614" spans="16:16" x14ac:dyDescent="0.25">
      <c r="P614" s="12" t="str">
        <f t="shared" si="17"/>
        <v/>
      </c>
    </row>
    <row r="615" spans="16:16" x14ac:dyDescent="0.25">
      <c r="P615" s="12" t="str">
        <f t="shared" si="17"/>
        <v/>
      </c>
    </row>
    <row r="616" spans="16:16" x14ac:dyDescent="0.25">
      <c r="P616" s="12" t="str">
        <f t="shared" si="17"/>
        <v/>
      </c>
    </row>
    <row r="617" spans="16:16" x14ac:dyDescent="0.25">
      <c r="P617" s="12" t="str">
        <f t="shared" si="17"/>
        <v/>
      </c>
    </row>
    <row r="618" spans="16:16" x14ac:dyDescent="0.25">
      <c r="P618" s="12" t="str">
        <f t="shared" si="17"/>
        <v/>
      </c>
    </row>
    <row r="619" spans="16:16" x14ac:dyDescent="0.25">
      <c r="P619" s="12" t="str">
        <f t="shared" si="17"/>
        <v/>
      </c>
    </row>
    <row r="620" spans="16:16" x14ac:dyDescent="0.25">
      <c r="P620" s="12" t="str">
        <f t="shared" si="17"/>
        <v/>
      </c>
    </row>
    <row r="621" spans="16:16" x14ac:dyDescent="0.25">
      <c r="P621" s="12" t="str">
        <f t="shared" si="17"/>
        <v/>
      </c>
    </row>
    <row r="622" spans="16:16" x14ac:dyDescent="0.25">
      <c r="P622" s="12" t="str">
        <f t="shared" si="17"/>
        <v/>
      </c>
    </row>
    <row r="623" spans="16:16" x14ac:dyDescent="0.25">
      <c r="P623" s="12" t="str">
        <f t="shared" si="17"/>
        <v/>
      </c>
    </row>
    <row r="624" spans="16:16" x14ac:dyDescent="0.25">
      <c r="P624" s="12" t="str">
        <f t="shared" si="17"/>
        <v/>
      </c>
    </row>
    <row r="625" spans="16:16" x14ac:dyDescent="0.25">
      <c r="P625" s="12" t="str">
        <f t="shared" si="17"/>
        <v/>
      </c>
    </row>
    <row r="626" spans="16:16" x14ac:dyDescent="0.25">
      <c r="P626" s="12" t="str">
        <f t="shared" si="17"/>
        <v/>
      </c>
    </row>
    <row r="627" spans="16:16" x14ac:dyDescent="0.25">
      <c r="P627" s="12" t="str">
        <f t="shared" si="17"/>
        <v/>
      </c>
    </row>
    <row r="628" spans="16:16" x14ac:dyDescent="0.25">
      <c r="P628" s="12" t="str">
        <f t="shared" si="17"/>
        <v/>
      </c>
    </row>
    <row r="629" spans="16:16" x14ac:dyDescent="0.25">
      <c r="P629" s="12" t="str">
        <f t="shared" si="17"/>
        <v/>
      </c>
    </row>
    <row r="630" spans="16:16" x14ac:dyDescent="0.25">
      <c r="P630" s="12" t="str">
        <f t="shared" si="17"/>
        <v/>
      </c>
    </row>
    <row r="631" spans="16:16" x14ac:dyDescent="0.25">
      <c r="P631" s="12" t="str">
        <f t="shared" si="17"/>
        <v/>
      </c>
    </row>
    <row r="632" spans="16:16" x14ac:dyDescent="0.25">
      <c r="P632" s="12" t="str">
        <f t="shared" si="17"/>
        <v/>
      </c>
    </row>
    <row r="633" spans="16:16" x14ac:dyDescent="0.25">
      <c r="P633" s="12" t="str">
        <f t="shared" si="17"/>
        <v/>
      </c>
    </row>
    <row r="634" spans="16:16" x14ac:dyDescent="0.25">
      <c r="P634" s="12" t="str">
        <f t="shared" si="17"/>
        <v/>
      </c>
    </row>
    <row r="635" spans="16:16" x14ac:dyDescent="0.25">
      <c r="P635" s="12" t="str">
        <f t="shared" si="17"/>
        <v/>
      </c>
    </row>
    <row r="636" spans="16:16" x14ac:dyDescent="0.25">
      <c r="P636" s="12" t="str">
        <f t="shared" si="17"/>
        <v/>
      </c>
    </row>
    <row r="637" spans="16:16" x14ac:dyDescent="0.25">
      <c r="P637" s="12" t="str">
        <f t="shared" si="17"/>
        <v/>
      </c>
    </row>
    <row r="638" spans="16:16" x14ac:dyDescent="0.25">
      <c r="P638" s="12" t="str">
        <f t="shared" si="17"/>
        <v/>
      </c>
    </row>
    <row r="639" spans="16:16" x14ac:dyDescent="0.25">
      <c r="P639" s="12" t="str">
        <f t="shared" si="17"/>
        <v/>
      </c>
    </row>
    <row r="640" spans="16:16" x14ac:dyDescent="0.25">
      <c r="P640" s="12" t="str">
        <f t="shared" si="17"/>
        <v/>
      </c>
    </row>
    <row r="641" spans="16:16" x14ac:dyDescent="0.25">
      <c r="P641" s="12" t="str">
        <f t="shared" si="17"/>
        <v/>
      </c>
    </row>
    <row r="642" spans="16:16" x14ac:dyDescent="0.25">
      <c r="P642" s="12" t="str">
        <f t="shared" si="17"/>
        <v/>
      </c>
    </row>
    <row r="643" spans="16:16" x14ac:dyDescent="0.25">
      <c r="P643" s="12" t="str">
        <f t="shared" si="17"/>
        <v/>
      </c>
    </row>
    <row r="644" spans="16:16" x14ac:dyDescent="0.25">
      <c r="P644" s="12" t="str">
        <f t="shared" si="17"/>
        <v/>
      </c>
    </row>
    <row r="645" spans="16:16" x14ac:dyDescent="0.25">
      <c r="P645" s="12" t="str">
        <f t="shared" si="17"/>
        <v/>
      </c>
    </row>
    <row r="646" spans="16:16" x14ac:dyDescent="0.25">
      <c r="P646" s="12" t="str">
        <f t="shared" si="17"/>
        <v/>
      </c>
    </row>
    <row r="647" spans="16:16" x14ac:dyDescent="0.25">
      <c r="P647" s="12" t="str">
        <f t="shared" si="17"/>
        <v/>
      </c>
    </row>
    <row r="648" spans="16:16" x14ac:dyDescent="0.25">
      <c r="P648" s="12" t="str">
        <f t="shared" si="17"/>
        <v/>
      </c>
    </row>
    <row r="649" spans="16:16" x14ac:dyDescent="0.25">
      <c r="P649" s="12" t="str">
        <f t="shared" ref="P649:P712" si="18">+IF(A649="","",MONTH(A649))</f>
        <v/>
      </c>
    </row>
    <row r="650" spans="16:16" x14ac:dyDescent="0.25">
      <c r="P650" s="12" t="str">
        <f t="shared" si="18"/>
        <v/>
      </c>
    </row>
    <row r="651" spans="16:16" x14ac:dyDescent="0.25">
      <c r="P651" s="12" t="str">
        <f t="shared" si="18"/>
        <v/>
      </c>
    </row>
    <row r="652" spans="16:16" x14ac:dyDescent="0.25">
      <c r="P652" s="12" t="str">
        <f t="shared" si="18"/>
        <v/>
      </c>
    </row>
    <row r="653" spans="16:16" x14ac:dyDescent="0.25">
      <c r="P653" s="12" t="str">
        <f t="shared" si="18"/>
        <v/>
      </c>
    </row>
    <row r="654" spans="16:16" x14ac:dyDescent="0.25">
      <c r="P654" s="12" t="str">
        <f t="shared" si="18"/>
        <v/>
      </c>
    </row>
    <row r="655" spans="16:16" x14ac:dyDescent="0.25">
      <c r="P655" s="12" t="str">
        <f t="shared" si="18"/>
        <v/>
      </c>
    </row>
    <row r="656" spans="16:16" x14ac:dyDescent="0.25">
      <c r="P656" s="12" t="str">
        <f t="shared" si="18"/>
        <v/>
      </c>
    </row>
    <row r="657" spans="16:16" x14ac:dyDescent="0.25">
      <c r="P657" s="12" t="str">
        <f t="shared" si="18"/>
        <v/>
      </c>
    </row>
    <row r="658" spans="16:16" x14ac:dyDescent="0.25">
      <c r="P658" s="12" t="str">
        <f t="shared" si="18"/>
        <v/>
      </c>
    </row>
    <row r="659" spans="16:16" x14ac:dyDescent="0.25">
      <c r="P659" s="12" t="str">
        <f t="shared" si="18"/>
        <v/>
      </c>
    </row>
    <row r="660" spans="16:16" x14ac:dyDescent="0.25">
      <c r="P660" s="12" t="str">
        <f t="shared" si="18"/>
        <v/>
      </c>
    </row>
    <row r="661" spans="16:16" x14ac:dyDescent="0.25">
      <c r="P661" s="12" t="str">
        <f t="shared" si="18"/>
        <v/>
      </c>
    </row>
    <row r="662" spans="16:16" x14ac:dyDescent="0.25">
      <c r="P662" s="12" t="str">
        <f t="shared" si="18"/>
        <v/>
      </c>
    </row>
    <row r="663" spans="16:16" x14ac:dyDescent="0.25">
      <c r="P663" s="12" t="str">
        <f t="shared" si="18"/>
        <v/>
      </c>
    </row>
    <row r="664" spans="16:16" x14ac:dyDescent="0.25">
      <c r="P664" s="12" t="str">
        <f t="shared" si="18"/>
        <v/>
      </c>
    </row>
    <row r="665" spans="16:16" x14ac:dyDescent="0.25">
      <c r="P665" s="12" t="str">
        <f t="shared" si="18"/>
        <v/>
      </c>
    </row>
    <row r="666" spans="16:16" x14ac:dyDescent="0.25">
      <c r="P666" s="12" t="str">
        <f t="shared" si="18"/>
        <v/>
      </c>
    </row>
    <row r="667" spans="16:16" x14ac:dyDescent="0.25">
      <c r="P667" s="12" t="str">
        <f t="shared" si="18"/>
        <v/>
      </c>
    </row>
    <row r="668" spans="16:16" x14ac:dyDescent="0.25">
      <c r="P668" s="12" t="str">
        <f t="shared" si="18"/>
        <v/>
      </c>
    </row>
    <row r="669" spans="16:16" x14ac:dyDescent="0.25">
      <c r="P669" s="12" t="str">
        <f t="shared" si="18"/>
        <v/>
      </c>
    </row>
    <row r="670" spans="16:16" x14ac:dyDescent="0.25">
      <c r="P670" s="12" t="str">
        <f t="shared" si="18"/>
        <v/>
      </c>
    </row>
    <row r="671" spans="16:16" x14ac:dyDescent="0.25">
      <c r="P671" s="12" t="str">
        <f t="shared" si="18"/>
        <v/>
      </c>
    </row>
    <row r="672" spans="16:16" x14ac:dyDescent="0.25">
      <c r="P672" s="12" t="str">
        <f t="shared" si="18"/>
        <v/>
      </c>
    </row>
    <row r="673" spans="16:16" x14ac:dyDescent="0.25">
      <c r="P673" s="12" t="str">
        <f t="shared" si="18"/>
        <v/>
      </c>
    </row>
    <row r="674" spans="16:16" x14ac:dyDescent="0.25">
      <c r="P674" s="12" t="str">
        <f t="shared" si="18"/>
        <v/>
      </c>
    </row>
    <row r="675" spans="16:16" x14ac:dyDescent="0.25">
      <c r="P675" s="12" t="str">
        <f t="shared" si="18"/>
        <v/>
      </c>
    </row>
    <row r="676" spans="16:16" x14ac:dyDescent="0.25">
      <c r="P676" s="12" t="str">
        <f t="shared" si="18"/>
        <v/>
      </c>
    </row>
    <row r="677" spans="16:16" x14ac:dyDescent="0.25">
      <c r="P677" s="12" t="str">
        <f t="shared" si="18"/>
        <v/>
      </c>
    </row>
    <row r="678" spans="16:16" x14ac:dyDescent="0.25">
      <c r="P678" s="12" t="str">
        <f t="shared" si="18"/>
        <v/>
      </c>
    </row>
    <row r="679" spans="16:16" x14ac:dyDescent="0.25">
      <c r="P679" s="12" t="str">
        <f t="shared" si="18"/>
        <v/>
      </c>
    </row>
    <row r="680" spans="16:16" x14ac:dyDescent="0.25">
      <c r="P680" s="12" t="str">
        <f t="shared" si="18"/>
        <v/>
      </c>
    </row>
    <row r="681" spans="16:16" x14ac:dyDescent="0.25">
      <c r="P681" s="12" t="str">
        <f t="shared" si="18"/>
        <v/>
      </c>
    </row>
    <row r="682" spans="16:16" x14ac:dyDescent="0.25">
      <c r="P682" s="12" t="str">
        <f t="shared" si="18"/>
        <v/>
      </c>
    </row>
    <row r="683" spans="16:16" x14ac:dyDescent="0.25">
      <c r="P683" s="12" t="str">
        <f t="shared" si="18"/>
        <v/>
      </c>
    </row>
    <row r="684" spans="16:16" x14ac:dyDescent="0.25">
      <c r="P684" s="12" t="str">
        <f t="shared" si="18"/>
        <v/>
      </c>
    </row>
    <row r="685" spans="16:16" x14ac:dyDescent="0.25">
      <c r="P685" s="12" t="str">
        <f t="shared" si="18"/>
        <v/>
      </c>
    </row>
    <row r="686" spans="16:16" x14ac:dyDescent="0.25">
      <c r="P686" s="12" t="str">
        <f t="shared" si="18"/>
        <v/>
      </c>
    </row>
    <row r="687" spans="16:16" x14ac:dyDescent="0.25">
      <c r="P687" s="12" t="str">
        <f t="shared" si="18"/>
        <v/>
      </c>
    </row>
    <row r="688" spans="16:16" x14ac:dyDescent="0.25">
      <c r="P688" s="12" t="str">
        <f t="shared" si="18"/>
        <v/>
      </c>
    </row>
    <row r="689" spans="16:16" x14ac:dyDescent="0.25">
      <c r="P689" s="12" t="str">
        <f t="shared" si="18"/>
        <v/>
      </c>
    </row>
    <row r="690" spans="16:16" x14ac:dyDescent="0.25">
      <c r="P690" s="12" t="str">
        <f t="shared" si="18"/>
        <v/>
      </c>
    </row>
    <row r="691" spans="16:16" x14ac:dyDescent="0.25">
      <c r="P691" s="12" t="str">
        <f t="shared" si="18"/>
        <v/>
      </c>
    </row>
    <row r="692" spans="16:16" x14ac:dyDescent="0.25">
      <c r="P692" s="12" t="str">
        <f t="shared" si="18"/>
        <v/>
      </c>
    </row>
    <row r="693" spans="16:16" x14ac:dyDescent="0.25">
      <c r="P693" s="12" t="str">
        <f t="shared" si="18"/>
        <v/>
      </c>
    </row>
    <row r="694" spans="16:16" x14ac:dyDescent="0.25">
      <c r="P694" s="12" t="str">
        <f t="shared" si="18"/>
        <v/>
      </c>
    </row>
    <row r="695" spans="16:16" x14ac:dyDescent="0.25">
      <c r="P695" s="12" t="str">
        <f t="shared" si="18"/>
        <v/>
      </c>
    </row>
    <row r="696" spans="16:16" x14ac:dyDescent="0.25">
      <c r="P696" s="12" t="str">
        <f t="shared" si="18"/>
        <v/>
      </c>
    </row>
    <row r="697" spans="16:16" x14ac:dyDescent="0.25">
      <c r="P697" s="12" t="str">
        <f t="shared" si="18"/>
        <v/>
      </c>
    </row>
    <row r="698" spans="16:16" x14ac:dyDescent="0.25">
      <c r="P698" s="12" t="str">
        <f t="shared" si="18"/>
        <v/>
      </c>
    </row>
    <row r="699" spans="16:16" x14ac:dyDescent="0.25">
      <c r="P699" s="12" t="str">
        <f t="shared" si="18"/>
        <v/>
      </c>
    </row>
    <row r="700" spans="16:16" x14ac:dyDescent="0.25">
      <c r="P700" s="12" t="str">
        <f t="shared" si="18"/>
        <v/>
      </c>
    </row>
    <row r="701" spans="16:16" x14ac:dyDescent="0.25">
      <c r="P701" s="12" t="str">
        <f t="shared" si="18"/>
        <v/>
      </c>
    </row>
    <row r="702" spans="16:16" x14ac:dyDescent="0.25">
      <c r="P702" s="12" t="str">
        <f t="shared" si="18"/>
        <v/>
      </c>
    </row>
    <row r="703" spans="16:16" x14ac:dyDescent="0.25">
      <c r="P703" s="12" t="str">
        <f t="shared" si="18"/>
        <v/>
      </c>
    </row>
    <row r="704" spans="16:16" x14ac:dyDescent="0.25">
      <c r="P704" s="12" t="str">
        <f t="shared" si="18"/>
        <v/>
      </c>
    </row>
    <row r="705" spans="16:16" x14ac:dyDescent="0.25">
      <c r="P705" s="12" t="str">
        <f t="shared" si="18"/>
        <v/>
      </c>
    </row>
    <row r="706" spans="16:16" x14ac:dyDescent="0.25">
      <c r="P706" s="12" t="str">
        <f t="shared" si="18"/>
        <v/>
      </c>
    </row>
    <row r="707" spans="16:16" x14ac:dyDescent="0.25">
      <c r="P707" s="12" t="str">
        <f t="shared" si="18"/>
        <v/>
      </c>
    </row>
    <row r="708" spans="16:16" x14ac:dyDescent="0.25">
      <c r="P708" s="12" t="str">
        <f t="shared" si="18"/>
        <v/>
      </c>
    </row>
    <row r="709" spans="16:16" x14ac:dyDescent="0.25">
      <c r="P709" s="12" t="str">
        <f t="shared" si="18"/>
        <v/>
      </c>
    </row>
    <row r="710" spans="16:16" x14ac:dyDescent="0.25">
      <c r="P710" s="12" t="str">
        <f t="shared" si="18"/>
        <v/>
      </c>
    </row>
    <row r="711" spans="16:16" x14ac:dyDescent="0.25">
      <c r="P711" s="12" t="str">
        <f t="shared" si="18"/>
        <v/>
      </c>
    </row>
    <row r="712" spans="16:16" x14ac:dyDescent="0.25">
      <c r="P712" s="12" t="str">
        <f t="shared" si="18"/>
        <v/>
      </c>
    </row>
    <row r="713" spans="16:16" x14ac:dyDescent="0.25">
      <c r="P713" s="12" t="str">
        <f t="shared" ref="P713:P776" si="19">+IF(A713="","",MONTH(A713))</f>
        <v/>
      </c>
    </row>
    <row r="714" spans="16:16" x14ac:dyDescent="0.25">
      <c r="P714" s="12" t="str">
        <f t="shared" si="19"/>
        <v/>
      </c>
    </row>
    <row r="715" spans="16:16" x14ac:dyDescent="0.25">
      <c r="P715" s="12" t="str">
        <f t="shared" si="19"/>
        <v/>
      </c>
    </row>
    <row r="716" spans="16:16" x14ac:dyDescent="0.25">
      <c r="P716" s="12" t="str">
        <f t="shared" si="19"/>
        <v/>
      </c>
    </row>
    <row r="717" spans="16:16" x14ac:dyDescent="0.25">
      <c r="P717" s="12" t="str">
        <f t="shared" si="19"/>
        <v/>
      </c>
    </row>
    <row r="718" spans="16:16" x14ac:dyDescent="0.25">
      <c r="P718" s="12" t="str">
        <f t="shared" si="19"/>
        <v/>
      </c>
    </row>
    <row r="719" spans="16:16" x14ac:dyDescent="0.25">
      <c r="P719" s="12" t="str">
        <f t="shared" si="19"/>
        <v/>
      </c>
    </row>
    <row r="720" spans="16:16" x14ac:dyDescent="0.25">
      <c r="P720" s="12" t="str">
        <f t="shared" si="19"/>
        <v/>
      </c>
    </row>
    <row r="721" spans="16:16" x14ac:dyDescent="0.25">
      <c r="P721" s="12" t="str">
        <f t="shared" si="19"/>
        <v/>
      </c>
    </row>
    <row r="722" spans="16:16" x14ac:dyDescent="0.25">
      <c r="P722" s="12" t="str">
        <f t="shared" si="19"/>
        <v/>
      </c>
    </row>
    <row r="723" spans="16:16" x14ac:dyDescent="0.25">
      <c r="P723" s="12" t="str">
        <f t="shared" si="19"/>
        <v/>
      </c>
    </row>
    <row r="724" spans="16:16" x14ac:dyDescent="0.25">
      <c r="P724" s="12" t="str">
        <f t="shared" si="19"/>
        <v/>
      </c>
    </row>
    <row r="725" spans="16:16" x14ac:dyDescent="0.25">
      <c r="P725" s="12" t="str">
        <f t="shared" si="19"/>
        <v/>
      </c>
    </row>
    <row r="726" spans="16:16" x14ac:dyDescent="0.25">
      <c r="P726" s="12" t="str">
        <f t="shared" si="19"/>
        <v/>
      </c>
    </row>
    <row r="727" spans="16:16" x14ac:dyDescent="0.25">
      <c r="P727" s="12" t="str">
        <f t="shared" si="19"/>
        <v/>
      </c>
    </row>
    <row r="728" spans="16:16" x14ac:dyDescent="0.25">
      <c r="P728" s="12" t="str">
        <f t="shared" si="19"/>
        <v/>
      </c>
    </row>
    <row r="729" spans="16:16" x14ac:dyDescent="0.25">
      <c r="P729" s="12" t="str">
        <f t="shared" si="19"/>
        <v/>
      </c>
    </row>
    <row r="730" spans="16:16" x14ac:dyDescent="0.25">
      <c r="P730" s="12" t="str">
        <f t="shared" si="19"/>
        <v/>
      </c>
    </row>
    <row r="731" spans="16:16" x14ac:dyDescent="0.25">
      <c r="P731" s="12" t="str">
        <f t="shared" si="19"/>
        <v/>
      </c>
    </row>
    <row r="732" spans="16:16" x14ac:dyDescent="0.25">
      <c r="P732" s="12" t="str">
        <f t="shared" si="19"/>
        <v/>
      </c>
    </row>
    <row r="733" spans="16:16" x14ac:dyDescent="0.25">
      <c r="P733" s="12" t="str">
        <f t="shared" si="19"/>
        <v/>
      </c>
    </row>
    <row r="734" spans="16:16" x14ac:dyDescent="0.25">
      <c r="P734" s="12" t="str">
        <f t="shared" si="19"/>
        <v/>
      </c>
    </row>
    <row r="735" spans="16:16" x14ac:dyDescent="0.25">
      <c r="P735" s="12" t="str">
        <f t="shared" si="19"/>
        <v/>
      </c>
    </row>
    <row r="736" spans="16:16" x14ac:dyDescent="0.25">
      <c r="P736" s="12" t="str">
        <f t="shared" si="19"/>
        <v/>
      </c>
    </row>
    <row r="737" spans="16:16" x14ac:dyDescent="0.25">
      <c r="P737" s="12" t="str">
        <f t="shared" si="19"/>
        <v/>
      </c>
    </row>
    <row r="738" spans="16:16" x14ac:dyDescent="0.25">
      <c r="P738" s="12" t="str">
        <f t="shared" si="19"/>
        <v/>
      </c>
    </row>
    <row r="739" spans="16:16" x14ac:dyDescent="0.25">
      <c r="P739" s="12" t="str">
        <f t="shared" si="19"/>
        <v/>
      </c>
    </row>
    <row r="740" spans="16:16" x14ac:dyDescent="0.25">
      <c r="P740" s="12" t="str">
        <f t="shared" si="19"/>
        <v/>
      </c>
    </row>
    <row r="741" spans="16:16" x14ac:dyDescent="0.25">
      <c r="P741" s="12" t="str">
        <f t="shared" si="19"/>
        <v/>
      </c>
    </row>
    <row r="742" spans="16:16" x14ac:dyDescent="0.25">
      <c r="P742" s="12" t="str">
        <f t="shared" si="19"/>
        <v/>
      </c>
    </row>
    <row r="743" spans="16:16" x14ac:dyDescent="0.25">
      <c r="P743" s="12" t="str">
        <f t="shared" si="19"/>
        <v/>
      </c>
    </row>
    <row r="744" spans="16:16" x14ac:dyDescent="0.25">
      <c r="P744" s="12" t="str">
        <f t="shared" si="19"/>
        <v/>
      </c>
    </row>
    <row r="745" spans="16:16" x14ac:dyDescent="0.25">
      <c r="P745" s="12" t="str">
        <f t="shared" si="19"/>
        <v/>
      </c>
    </row>
    <row r="746" spans="16:16" x14ac:dyDescent="0.25">
      <c r="P746" s="12" t="str">
        <f t="shared" si="19"/>
        <v/>
      </c>
    </row>
    <row r="747" spans="16:16" x14ac:dyDescent="0.25">
      <c r="P747" s="12" t="str">
        <f t="shared" si="19"/>
        <v/>
      </c>
    </row>
    <row r="748" spans="16:16" x14ac:dyDescent="0.25">
      <c r="P748" s="12" t="str">
        <f t="shared" si="19"/>
        <v/>
      </c>
    </row>
    <row r="749" spans="16:16" x14ac:dyDescent="0.25">
      <c r="P749" s="12" t="str">
        <f t="shared" si="19"/>
        <v/>
      </c>
    </row>
    <row r="750" spans="16:16" x14ac:dyDescent="0.25">
      <c r="P750" s="12" t="str">
        <f t="shared" si="19"/>
        <v/>
      </c>
    </row>
    <row r="751" spans="16:16" x14ac:dyDescent="0.25">
      <c r="P751" s="12" t="str">
        <f t="shared" si="19"/>
        <v/>
      </c>
    </row>
    <row r="752" spans="16:16" x14ac:dyDescent="0.25">
      <c r="P752" s="12" t="str">
        <f t="shared" si="19"/>
        <v/>
      </c>
    </row>
    <row r="753" spans="16:16" x14ac:dyDescent="0.25">
      <c r="P753" s="12" t="str">
        <f t="shared" si="19"/>
        <v/>
      </c>
    </row>
    <row r="754" spans="16:16" x14ac:dyDescent="0.25">
      <c r="P754" s="12" t="str">
        <f t="shared" si="19"/>
        <v/>
      </c>
    </row>
    <row r="755" spans="16:16" x14ac:dyDescent="0.25">
      <c r="P755" s="12" t="str">
        <f t="shared" si="19"/>
        <v/>
      </c>
    </row>
    <row r="756" spans="16:16" x14ac:dyDescent="0.25">
      <c r="P756" s="12" t="str">
        <f t="shared" si="19"/>
        <v/>
      </c>
    </row>
    <row r="757" spans="16:16" x14ac:dyDescent="0.25">
      <c r="P757" s="12" t="str">
        <f t="shared" si="19"/>
        <v/>
      </c>
    </row>
    <row r="758" spans="16:16" x14ac:dyDescent="0.25">
      <c r="P758" s="12" t="str">
        <f t="shared" si="19"/>
        <v/>
      </c>
    </row>
    <row r="759" spans="16:16" x14ac:dyDescent="0.25">
      <c r="P759" s="12" t="str">
        <f t="shared" si="19"/>
        <v/>
      </c>
    </row>
    <row r="760" spans="16:16" x14ac:dyDescent="0.25">
      <c r="P760" s="12" t="str">
        <f t="shared" si="19"/>
        <v/>
      </c>
    </row>
    <row r="761" spans="16:16" x14ac:dyDescent="0.25">
      <c r="P761" s="12" t="str">
        <f t="shared" si="19"/>
        <v/>
      </c>
    </row>
    <row r="762" spans="16:16" x14ac:dyDescent="0.25">
      <c r="P762" s="12" t="str">
        <f t="shared" si="19"/>
        <v/>
      </c>
    </row>
    <row r="763" spans="16:16" x14ac:dyDescent="0.25">
      <c r="P763" s="12" t="str">
        <f t="shared" si="19"/>
        <v/>
      </c>
    </row>
    <row r="764" spans="16:16" x14ac:dyDescent="0.25">
      <c r="P764" s="12" t="str">
        <f t="shared" si="19"/>
        <v/>
      </c>
    </row>
    <row r="765" spans="16:16" x14ac:dyDescent="0.25">
      <c r="P765" s="12" t="str">
        <f t="shared" si="19"/>
        <v/>
      </c>
    </row>
    <row r="766" spans="16:16" x14ac:dyDescent="0.25">
      <c r="P766" s="12" t="str">
        <f t="shared" si="19"/>
        <v/>
      </c>
    </row>
    <row r="767" spans="16:16" x14ac:dyDescent="0.25">
      <c r="P767" s="12" t="str">
        <f t="shared" si="19"/>
        <v/>
      </c>
    </row>
    <row r="768" spans="16:16" x14ac:dyDescent="0.25">
      <c r="P768" s="12" t="str">
        <f t="shared" si="19"/>
        <v/>
      </c>
    </row>
    <row r="769" spans="16:16" x14ac:dyDescent="0.25">
      <c r="P769" s="12" t="str">
        <f t="shared" si="19"/>
        <v/>
      </c>
    </row>
    <row r="770" spans="16:16" x14ac:dyDescent="0.25">
      <c r="P770" s="12" t="str">
        <f t="shared" si="19"/>
        <v/>
      </c>
    </row>
    <row r="771" spans="16:16" x14ac:dyDescent="0.25">
      <c r="P771" s="12" t="str">
        <f t="shared" si="19"/>
        <v/>
      </c>
    </row>
    <row r="772" spans="16:16" x14ac:dyDescent="0.25">
      <c r="P772" s="12" t="str">
        <f t="shared" si="19"/>
        <v/>
      </c>
    </row>
    <row r="773" spans="16:16" x14ac:dyDescent="0.25">
      <c r="P773" s="12" t="str">
        <f t="shared" si="19"/>
        <v/>
      </c>
    </row>
    <row r="774" spans="16:16" x14ac:dyDescent="0.25">
      <c r="P774" s="12" t="str">
        <f t="shared" si="19"/>
        <v/>
      </c>
    </row>
    <row r="775" spans="16:16" x14ac:dyDescent="0.25">
      <c r="P775" s="12" t="str">
        <f t="shared" si="19"/>
        <v/>
      </c>
    </row>
    <row r="776" spans="16:16" x14ac:dyDescent="0.25">
      <c r="P776" s="12" t="str">
        <f t="shared" si="19"/>
        <v/>
      </c>
    </row>
    <row r="777" spans="16:16" x14ac:dyDescent="0.25">
      <c r="P777" s="12" t="str">
        <f t="shared" ref="P777:P840" si="20">+IF(A777="","",MONTH(A777))</f>
        <v/>
      </c>
    </row>
    <row r="778" spans="16:16" x14ac:dyDescent="0.25">
      <c r="P778" s="12" t="str">
        <f t="shared" si="20"/>
        <v/>
      </c>
    </row>
    <row r="779" spans="16:16" x14ac:dyDescent="0.25">
      <c r="P779" s="12" t="str">
        <f t="shared" si="20"/>
        <v/>
      </c>
    </row>
    <row r="780" spans="16:16" x14ac:dyDescent="0.25">
      <c r="P780" s="12" t="str">
        <f t="shared" si="20"/>
        <v/>
      </c>
    </row>
    <row r="781" spans="16:16" x14ac:dyDescent="0.25">
      <c r="P781" s="12" t="str">
        <f t="shared" si="20"/>
        <v/>
      </c>
    </row>
    <row r="782" spans="16:16" x14ac:dyDescent="0.25">
      <c r="P782" s="12" t="str">
        <f t="shared" si="20"/>
        <v/>
      </c>
    </row>
    <row r="783" spans="16:16" x14ac:dyDescent="0.25">
      <c r="P783" s="12" t="str">
        <f t="shared" si="20"/>
        <v/>
      </c>
    </row>
    <row r="784" spans="16:16" x14ac:dyDescent="0.25">
      <c r="P784" s="12" t="str">
        <f t="shared" si="20"/>
        <v/>
      </c>
    </row>
    <row r="785" spans="16:16" x14ac:dyDescent="0.25">
      <c r="P785" s="12" t="str">
        <f t="shared" si="20"/>
        <v/>
      </c>
    </row>
    <row r="786" spans="16:16" x14ac:dyDescent="0.25">
      <c r="P786" s="12" t="str">
        <f t="shared" si="20"/>
        <v/>
      </c>
    </row>
    <row r="787" spans="16:16" x14ac:dyDescent="0.25">
      <c r="P787" s="12" t="str">
        <f t="shared" si="20"/>
        <v/>
      </c>
    </row>
    <row r="788" spans="16:16" x14ac:dyDescent="0.25">
      <c r="P788" s="12" t="str">
        <f t="shared" si="20"/>
        <v/>
      </c>
    </row>
    <row r="789" spans="16:16" x14ac:dyDescent="0.25">
      <c r="P789" s="12" t="str">
        <f t="shared" si="20"/>
        <v/>
      </c>
    </row>
    <row r="790" spans="16:16" x14ac:dyDescent="0.25">
      <c r="P790" s="12" t="str">
        <f t="shared" si="20"/>
        <v/>
      </c>
    </row>
    <row r="791" spans="16:16" x14ac:dyDescent="0.25">
      <c r="P791" s="12" t="str">
        <f t="shared" si="20"/>
        <v/>
      </c>
    </row>
    <row r="792" spans="16:16" x14ac:dyDescent="0.25">
      <c r="P792" s="12" t="str">
        <f t="shared" si="20"/>
        <v/>
      </c>
    </row>
    <row r="793" spans="16:16" x14ac:dyDescent="0.25">
      <c r="P793" s="12" t="str">
        <f t="shared" si="20"/>
        <v/>
      </c>
    </row>
    <row r="794" spans="16:16" x14ac:dyDescent="0.25">
      <c r="P794" s="12" t="str">
        <f t="shared" si="20"/>
        <v/>
      </c>
    </row>
    <row r="795" spans="16:16" x14ac:dyDescent="0.25">
      <c r="P795" s="12" t="str">
        <f t="shared" si="20"/>
        <v/>
      </c>
    </row>
    <row r="796" spans="16:16" x14ac:dyDescent="0.25">
      <c r="P796" s="12" t="str">
        <f t="shared" si="20"/>
        <v/>
      </c>
    </row>
    <row r="797" spans="16:16" x14ac:dyDescent="0.25">
      <c r="P797" s="12" t="str">
        <f t="shared" si="20"/>
        <v/>
      </c>
    </row>
    <row r="798" spans="16:16" x14ac:dyDescent="0.25">
      <c r="P798" s="12" t="str">
        <f t="shared" si="20"/>
        <v/>
      </c>
    </row>
    <row r="799" spans="16:16" x14ac:dyDescent="0.25">
      <c r="P799" s="12" t="str">
        <f t="shared" si="20"/>
        <v/>
      </c>
    </row>
    <row r="800" spans="16:16" x14ac:dyDescent="0.25">
      <c r="P800" s="12" t="str">
        <f t="shared" si="20"/>
        <v/>
      </c>
    </row>
    <row r="801" spans="16:16" x14ac:dyDescent="0.25">
      <c r="P801" s="12" t="str">
        <f t="shared" si="20"/>
        <v/>
      </c>
    </row>
    <row r="802" spans="16:16" x14ac:dyDescent="0.25">
      <c r="P802" s="12" t="str">
        <f t="shared" si="20"/>
        <v/>
      </c>
    </row>
    <row r="803" spans="16:16" x14ac:dyDescent="0.25">
      <c r="P803" s="12" t="str">
        <f t="shared" si="20"/>
        <v/>
      </c>
    </row>
    <row r="804" spans="16:16" x14ac:dyDescent="0.25">
      <c r="P804" s="12" t="str">
        <f t="shared" si="20"/>
        <v/>
      </c>
    </row>
    <row r="805" spans="16:16" x14ac:dyDescent="0.25">
      <c r="P805" s="12" t="str">
        <f t="shared" si="20"/>
        <v/>
      </c>
    </row>
    <row r="806" spans="16:16" x14ac:dyDescent="0.25">
      <c r="P806" s="12" t="str">
        <f t="shared" si="20"/>
        <v/>
      </c>
    </row>
    <row r="807" spans="16:16" x14ac:dyDescent="0.25">
      <c r="P807" s="12" t="str">
        <f t="shared" si="20"/>
        <v/>
      </c>
    </row>
    <row r="808" spans="16:16" x14ac:dyDescent="0.25">
      <c r="P808" s="12" t="str">
        <f t="shared" si="20"/>
        <v/>
      </c>
    </row>
    <row r="809" spans="16:16" x14ac:dyDescent="0.25">
      <c r="P809" s="12" t="str">
        <f t="shared" si="20"/>
        <v/>
      </c>
    </row>
    <row r="810" spans="16:16" x14ac:dyDescent="0.25">
      <c r="P810" s="12" t="str">
        <f t="shared" si="20"/>
        <v/>
      </c>
    </row>
    <row r="811" spans="16:16" x14ac:dyDescent="0.25">
      <c r="P811" s="12" t="str">
        <f t="shared" si="20"/>
        <v/>
      </c>
    </row>
    <row r="812" spans="16:16" x14ac:dyDescent="0.25">
      <c r="P812" s="12" t="str">
        <f t="shared" si="20"/>
        <v/>
      </c>
    </row>
    <row r="813" spans="16:16" x14ac:dyDescent="0.25">
      <c r="P813" s="12" t="str">
        <f t="shared" si="20"/>
        <v/>
      </c>
    </row>
    <row r="814" spans="16:16" x14ac:dyDescent="0.25">
      <c r="P814" s="12" t="str">
        <f t="shared" si="20"/>
        <v/>
      </c>
    </row>
    <row r="815" spans="16:16" x14ac:dyDescent="0.25">
      <c r="P815" s="12" t="str">
        <f t="shared" si="20"/>
        <v/>
      </c>
    </row>
    <row r="816" spans="16:16" x14ac:dyDescent="0.25">
      <c r="P816" s="12" t="str">
        <f t="shared" si="20"/>
        <v/>
      </c>
    </row>
    <row r="817" spans="16:16" x14ac:dyDescent="0.25">
      <c r="P817" s="12" t="str">
        <f t="shared" si="20"/>
        <v/>
      </c>
    </row>
    <row r="818" spans="16:16" x14ac:dyDescent="0.25">
      <c r="P818" s="12" t="str">
        <f t="shared" si="20"/>
        <v/>
      </c>
    </row>
    <row r="819" spans="16:16" x14ac:dyDescent="0.25">
      <c r="P819" s="12" t="str">
        <f t="shared" si="20"/>
        <v/>
      </c>
    </row>
    <row r="820" spans="16:16" x14ac:dyDescent="0.25">
      <c r="P820" s="12" t="str">
        <f t="shared" si="20"/>
        <v/>
      </c>
    </row>
    <row r="821" spans="16:16" x14ac:dyDescent="0.25">
      <c r="P821" s="12" t="str">
        <f t="shared" si="20"/>
        <v/>
      </c>
    </row>
    <row r="822" spans="16:16" x14ac:dyDescent="0.25">
      <c r="P822" s="12" t="str">
        <f t="shared" si="20"/>
        <v/>
      </c>
    </row>
    <row r="823" spans="16:16" x14ac:dyDescent="0.25">
      <c r="P823" s="12" t="str">
        <f t="shared" si="20"/>
        <v/>
      </c>
    </row>
    <row r="824" spans="16:16" x14ac:dyDescent="0.25">
      <c r="P824" s="12" t="str">
        <f t="shared" si="20"/>
        <v/>
      </c>
    </row>
    <row r="825" spans="16:16" x14ac:dyDescent="0.25">
      <c r="P825" s="12" t="str">
        <f t="shared" si="20"/>
        <v/>
      </c>
    </row>
    <row r="826" spans="16:16" x14ac:dyDescent="0.25">
      <c r="P826" s="12" t="str">
        <f t="shared" si="20"/>
        <v/>
      </c>
    </row>
    <row r="827" spans="16:16" x14ac:dyDescent="0.25">
      <c r="P827" s="12" t="str">
        <f t="shared" si="20"/>
        <v/>
      </c>
    </row>
    <row r="828" spans="16:16" x14ac:dyDescent="0.25">
      <c r="P828" s="12" t="str">
        <f t="shared" si="20"/>
        <v/>
      </c>
    </row>
    <row r="829" spans="16:16" x14ac:dyDescent="0.25">
      <c r="P829" s="12" t="str">
        <f t="shared" si="20"/>
        <v/>
      </c>
    </row>
    <row r="830" spans="16:16" x14ac:dyDescent="0.25">
      <c r="P830" s="12" t="str">
        <f t="shared" si="20"/>
        <v/>
      </c>
    </row>
    <row r="831" spans="16:16" x14ac:dyDescent="0.25">
      <c r="P831" s="12" t="str">
        <f t="shared" si="20"/>
        <v/>
      </c>
    </row>
    <row r="832" spans="16:16" x14ac:dyDescent="0.25">
      <c r="P832" s="12" t="str">
        <f t="shared" si="20"/>
        <v/>
      </c>
    </row>
    <row r="833" spans="16:16" x14ac:dyDescent="0.25">
      <c r="P833" s="12" t="str">
        <f t="shared" si="20"/>
        <v/>
      </c>
    </row>
    <row r="834" spans="16:16" x14ac:dyDescent="0.25">
      <c r="P834" s="12" t="str">
        <f t="shared" si="20"/>
        <v/>
      </c>
    </row>
    <row r="835" spans="16:16" x14ac:dyDescent="0.25">
      <c r="P835" s="12" t="str">
        <f t="shared" si="20"/>
        <v/>
      </c>
    </row>
    <row r="836" spans="16:16" x14ac:dyDescent="0.25">
      <c r="P836" s="12" t="str">
        <f t="shared" si="20"/>
        <v/>
      </c>
    </row>
    <row r="837" spans="16:16" x14ac:dyDescent="0.25">
      <c r="P837" s="12" t="str">
        <f t="shared" si="20"/>
        <v/>
      </c>
    </row>
    <row r="838" spans="16:16" x14ac:dyDescent="0.25">
      <c r="P838" s="12" t="str">
        <f t="shared" si="20"/>
        <v/>
      </c>
    </row>
    <row r="839" spans="16:16" x14ac:dyDescent="0.25">
      <c r="P839" s="12" t="str">
        <f t="shared" si="20"/>
        <v/>
      </c>
    </row>
    <row r="840" spans="16:16" x14ac:dyDescent="0.25">
      <c r="P840" s="12" t="str">
        <f t="shared" si="20"/>
        <v/>
      </c>
    </row>
    <row r="841" spans="16:16" x14ac:dyDescent="0.25">
      <c r="P841" s="12" t="str">
        <f t="shared" ref="P841:P904" si="21">+IF(A841="","",MONTH(A841))</f>
        <v/>
      </c>
    </row>
    <row r="842" spans="16:16" x14ac:dyDescent="0.25">
      <c r="P842" s="12" t="str">
        <f t="shared" si="21"/>
        <v/>
      </c>
    </row>
    <row r="843" spans="16:16" x14ac:dyDescent="0.25">
      <c r="P843" s="12" t="str">
        <f t="shared" si="21"/>
        <v/>
      </c>
    </row>
    <row r="844" spans="16:16" x14ac:dyDescent="0.25">
      <c r="P844" s="12" t="str">
        <f t="shared" si="21"/>
        <v/>
      </c>
    </row>
    <row r="845" spans="16:16" x14ac:dyDescent="0.25">
      <c r="P845" s="12" t="str">
        <f t="shared" si="21"/>
        <v/>
      </c>
    </row>
    <row r="846" spans="16:16" x14ac:dyDescent="0.25">
      <c r="P846" s="12" t="str">
        <f t="shared" si="21"/>
        <v/>
      </c>
    </row>
    <row r="847" spans="16:16" x14ac:dyDescent="0.25">
      <c r="P847" s="12" t="str">
        <f t="shared" si="21"/>
        <v/>
      </c>
    </row>
    <row r="848" spans="16:16" x14ac:dyDescent="0.25">
      <c r="P848" s="12" t="str">
        <f t="shared" si="21"/>
        <v/>
      </c>
    </row>
    <row r="849" spans="16:16" x14ac:dyDescent="0.25">
      <c r="P849" s="12" t="str">
        <f t="shared" si="21"/>
        <v/>
      </c>
    </row>
    <row r="850" spans="16:16" x14ac:dyDescent="0.25">
      <c r="P850" s="12" t="str">
        <f t="shared" si="21"/>
        <v/>
      </c>
    </row>
    <row r="851" spans="16:16" x14ac:dyDescent="0.25">
      <c r="P851" s="12" t="str">
        <f t="shared" si="21"/>
        <v/>
      </c>
    </row>
    <row r="852" spans="16:16" x14ac:dyDescent="0.25">
      <c r="P852" s="12" t="str">
        <f t="shared" si="21"/>
        <v/>
      </c>
    </row>
    <row r="853" spans="16:16" x14ac:dyDescent="0.25">
      <c r="P853" s="12" t="str">
        <f t="shared" si="21"/>
        <v/>
      </c>
    </row>
    <row r="854" spans="16:16" x14ac:dyDescent="0.25">
      <c r="P854" s="12" t="str">
        <f t="shared" si="21"/>
        <v/>
      </c>
    </row>
    <row r="855" spans="16:16" x14ac:dyDescent="0.25">
      <c r="P855" s="12" t="str">
        <f t="shared" si="21"/>
        <v/>
      </c>
    </row>
    <row r="856" spans="16:16" x14ac:dyDescent="0.25">
      <c r="P856" s="12" t="str">
        <f t="shared" si="21"/>
        <v/>
      </c>
    </row>
    <row r="857" spans="16:16" x14ac:dyDescent="0.25">
      <c r="P857" s="12" t="str">
        <f t="shared" si="21"/>
        <v/>
      </c>
    </row>
    <row r="858" spans="16:16" x14ac:dyDescent="0.25">
      <c r="P858" s="12" t="str">
        <f t="shared" si="21"/>
        <v/>
      </c>
    </row>
    <row r="859" spans="16:16" x14ac:dyDescent="0.25">
      <c r="P859" s="12" t="str">
        <f t="shared" si="21"/>
        <v/>
      </c>
    </row>
    <row r="860" spans="16:16" x14ac:dyDescent="0.25">
      <c r="P860" s="12" t="str">
        <f t="shared" si="21"/>
        <v/>
      </c>
    </row>
    <row r="861" spans="16:16" x14ac:dyDescent="0.25">
      <c r="P861" s="12" t="str">
        <f t="shared" si="21"/>
        <v/>
      </c>
    </row>
    <row r="862" spans="16:16" x14ac:dyDescent="0.25">
      <c r="P862" s="12" t="str">
        <f t="shared" si="21"/>
        <v/>
      </c>
    </row>
    <row r="863" spans="16:16" x14ac:dyDescent="0.25">
      <c r="P863" s="12" t="str">
        <f t="shared" si="21"/>
        <v/>
      </c>
    </row>
    <row r="864" spans="16:16" x14ac:dyDescent="0.25">
      <c r="P864" s="12" t="str">
        <f t="shared" si="21"/>
        <v/>
      </c>
    </row>
    <row r="865" spans="16:16" x14ac:dyDescent="0.25">
      <c r="P865" s="12" t="str">
        <f t="shared" si="21"/>
        <v/>
      </c>
    </row>
    <row r="866" spans="16:16" x14ac:dyDescent="0.25">
      <c r="P866" s="12" t="str">
        <f t="shared" si="21"/>
        <v/>
      </c>
    </row>
    <row r="867" spans="16:16" x14ac:dyDescent="0.25">
      <c r="P867" s="12" t="str">
        <f t="shared" si="21"/>
        <v/>
      </c>
    </row>
    <row r="868" spans="16:16" x14ac:dyDescent="0.25">
      <c r="P868" s="12" t="str">
        <f t="shared" si="21"/>
        <v/>
      </c>
    </row>
    <row r="869" spans="16:16" x14ac:dyDescent="0.25">
      <c r="P869" s="12" t="str">
        <f t="shared" si="21"/>
        <v/>
      </c>
    </row>
    <row r="870" spans="16:16" x14ac:dyDescent="0.25">
      <c r="P870" s="12" t="str">
        <f t="shared" si="21"/>
        <v/>
      </c>
    </row>
    <row r="871" spans="16:16" x14ac:dyDescent="0.25">
      <c r="P871" s="12" t="str">
        <f t="shared" si="21"/>
        <v/>
      </c>
    </row>
    <row r="872" spans="16:16" x14ac:dyDescent="0.25">
      <c r="P872" s="12" t="str">
        <f t="shared" si="21"/>
        <v/>
      </c>
    </row>
    <row r="873" spans="16:16" x14ac:dyDescent="0.25">
      <c r="P873" s="12" t="str">
        <f t="shared" si="21"/>
        <v/>
      </c>
    </row>
    <row r="874" spans="16:16" x14ac:dyDescent="0.25">
      <c r="P874" s="12" t="str">
        <f t="shared" si="21"/>
        <v/>
      </c>
    </row>
    <row r="875" spans="16:16" x14ac:dyDescent="0.25">
      <c r="P875" s="12" t="str">
        <f t="shared" si="21"/>
        <v/>
      </c>
    </row>
    <row r="876" spans="16:16" x14ac:dyDescent="0.25">
      <c r="P876" s="12" t="str">
        <f t="shared" si="21"/>
        <v/>
      </c>
    </row>
    <row r="877" spans="16:16" x14ac:dyDescent="0.25">
      <c r="P877" s="12" t="str">
        <f t="shared" si="21"/>
        <v/>
      </c>
    </row>
    <row r="878" spans="16:16" x14ac:dyDescent="0.25">
      <c r="P878" s="12" t="str">
        <f t="shared" si="21"/>
        <v/>
      </c>
    </row>
    <row r="879" spans="16:16" x14ac:dyDescent="0.25">
      <c r="P879" s="12" t="str">
        <f t="shared" si="21"/>
        <v/>
      </c>
    </row>
    <row r="880" spans="16:16" x14ac:dyDescent="0.25">
      <c r="P880" s="12" t="str">
        <f t="shared" si="21"/>
        <v/>
      </c>
    </row>
    <row r="881" spans="16:16" x14ac:dyDescent="0.25">
      <c r="P881" s="12" t="str">
        <f t="shared" si="21"/>
        <v/>
      </c>
    </row>
    <row r="882" spans="16:16" x14ac:dyDescent="0.25">
      <c r="P882" s="12" t="str">
        <f t="shared" si="21"/>
        <v/>
      </c>
    </row>
    <row r="883" spans="16:16" x14ac:dyDescent="0.25">
      <c r="P883" s="12" t="str">
        <f t="shared" si="21"/>
        <v/>
      </c>
    </row>
    <row r="884" spans="16:16" x14ac:dyDescent="0.25">
      <c r="P884" s="12" t="str">
        <f t="shared" si="21"/>
        <v/>
      </c>
    </row>
    <row r="885" spans="16:16" x14ac:dyDescent="0.25">
      <c r="P885" s="12" t="str">
        <f t="shared" si="21"/>
        <v/>
      </c>
    </row>
    <row r="886" spans="16:16" x14ac:dyDescent="0.25">
      <c r="P886" s="12" t="str">
        <f t="shared" si="21"/>
        <v/>
      </c>
    </row>
    <row r="887" spans="16:16" x14ac:dyDescent="0.25">
      <c r="P887" s="12" t="str">
        <f t="shared" si="21"/>
        <v/>
      </c>
    </row>
    <row r="888" spans="16:16" x14ac:dyDescent="0.25">
      <c r="P888" s="12" t="str">
        <f t="shared" si="21"/>
        <v/>
      </c>
    </row>
    <row r="889" spans="16:16" x14ac:dyDescent="0.25">
      <c r="P889" s="12" t="str">
        <f t="shared" si="21"/>
        <v/>
      </c>
    </row>
    <row r="890" spans="16:16" x14ac:dyDescent="0.25">
      <c r="P890" s="12" t="str">
        <f t="shared" si="21"/>
        <v/>
      </c>
    </row>
    <row r="891" spans="16:16" x14ac:dyDescent="0.25">
      <c r="P891" s="12" t="str">
        <f t="shared" si="21"/>
        <v/>
      </c>
    </row>
    <row r="892" spans="16:16" x14ac:dyDescent="0.25">
      <c r="P892" s="12" t="str">
        <f t="shared" si="21"/>
        <v/>
      </c>
    </row>
    <row r="893" spans="16:16" x14ac:dyDescent="0.25">
      <c r="P893" s="12" t="str">
        <f t="shared" si="21"/>
        <v/>
      </c>
    </row>
    <row r="894" spans="16:16" x14ac:dyDescent="0.25">
      <c r="P894" s="12" t="str">
        <f t="shared" si="21"/>
        <v/>
      </c>
    </row>
    <row r="895" spans="16:16" x14ac:dyDescent="0.25">
      <c r="P895" s="12" t="str">
        <f t="shared" si="21"/>
        <v/>
      </c>
    </row>
    <row r="896" spans="16:16" x14ac:dyDescent="0.25">
      <c r="P896" s="12" t="str">
        <f t="shared" si="21"/>
        <v/>
      </c>
    </row>
    <row r="897" spans="16:16" x14ac:dyDescent="0.25">
      <c r="P897" s="12" t="str">
        <f t="shared" si="21"/>
        <v/>
      </c>
    </row>
    <row r="898" spans="16:16" x14ac:dyDescent="0.25">
      <c r="P898" s="12" t="str">
        <f t="shared" si="21"/>
        <v/>
      </c>
    </row>
    <row r="899" spans="16:16" x14ac:dyDescent="0.25">
      <c r="P899" s="12" t="str">
        <f t="shared" si="21"/>
        <v/>
      </c>
    </row>
    <row r="900" spans="16:16" x14ac:dyDescent="0.25">
      <c r="P900" s="12" t="str">
        <f t="shared" si="21"/>
        <v/>
      </c>
    </row>
    <row r="901" spans="16:16" x14ac:dyDescent="0.25">
      <c r="P901" s="12" t="str">
        <f t="shared" si="21"/>
        <v/>
      </c>
    </row>
    <row r="902" spans="16:16" x14ac:dyDescent="0.25">
      <c r="P902" s="12" t="str">
        <f t="shared" si="21"/>
        <v/>
      </c>
    </row>
    <row r="903" spans="16:16" x14ac:dyDescent="0.25">
      <c r="P903" s="12" t="str">
        <f t="shared" si="21"/>
        <v/>
      </c>
    </row>
    <row r="904" spans="16:16" x14ac:dyDescent="0.25">
      <c r="P904" s="12" t="str">
        <f t="shared" si="21"/>
        <v/>
      </c>
    </row>
    <row r="905" spans="16:16" x14ac:dyDescent="0.25">
      <c r="P905" s="12" t="str">
        <f t="shared" ref="P905:P968" si="22">+IF(A905="","",MONTH(A905))</f>
        <v/>
      </c>
    </row>
    <row r="906" spans="16:16" x14ac:dyDescent="0.25">
      <c r="P906" s="12" t="str">
        <f t="shared" si="22"/>
        <v/>
      </c>
    </row>
    <row r="907" spans="16:16" x14ac:dyDescent="0.25">
      <c r="P907" s="12" t="str">
        <f t="shared" si="22"/>
        <v/>
      </c>
    </row>
    <row r="908" spans="16:16" x14ac:dyDescent="0.25">
      <c r="P908" s="12" t="str">
        <f t="shared" si="22"/>
        <v/>
      </c>
    </row>
    <row r="909" spans="16:16" x14ac:dyDescent="0.25">
      <c r="P909" s="12" t="str">
        <f t="shared" si="22"/>
        <v/>
      </c>
    </row>
    <row r="910" spans="16:16" x14ac:dyDescent="0.25">
      <c r="P910" s="12" t="str">
        <f t="shared" si="22"/>
        <v/>
      </c>
    </row>
    <row r="911" spans="16:16" x14ac:dyDescent="0.25">
      <c r="P911" s="12" t="str">
        <f t="shared" si="22"/>
        <v/>
      </c>
    </row>
    <row r="912" spans="16:16" x14ac:dyDescent="0.25">
      <c r="P912" s="12" t="str">
        <f t="shared" si="22"/>
        <v/>
      </c>
    </row>
    <row r="913" spans="16:16" x14ac:dyDescent="0.25">
      <c r="P913" s="12" t="str">
        <f t="shared" si="22"/>
        <v/>
      </c>
    </row>
    <row r="914" spans="16:16" x14ac:dyDescent="0.25">
      <c r="P914" s="12" t="str">
        <f t="shared" si="22"/>
        <v/>
      </c>
    </row>
    <row r="915" spans="16:16" x14ac:dyDescent="0.25">
      <c r="P915" s="12" t="str">
        <f t="shared" si="22"/>
        <v/>
      </c>
    </row>
    <row r="916" spans="16:16" x14ac:dyDescent="0.25">
      <c r="P916" s="12" t="str">
        <f t="shared" si="22"/>
        <v/>
      </c>
    </row>
    <row r="917" spans="16:16" x14ac:dyDescent="0.25">
      <c r="P917" s="12" t="str">
        <f t="shared" si="22"/>
        <v/>
      </c>
    </row>
    <row r="918" spans="16:16" x14ac:dyDescent="0.25">
      <c r="P918" s="12" t="str">
        <f t="shared" si="22"/>
        <v/>
      </c>
    </row>
    <row r="919" spans="16:16" x14ac:dyDescent="0.25">
      <c r="P919" s="12" t="str">
        <f t="shared" si="22"/>
        <v/>
      </c>
    </row>
    <row r="920" spans="16:16" x14ac:dyDescent="0.25">
      <c r="P920" s="12" t="str">
        <f t="shared" si="22"/>
        <v/>
      </c>
    </row>
    <row r="921" spans="16:16" x14ac:dyDescent="0.25">
      <c r="P921" s="12" t="str">
        <f t="shared" si="22"/>
        <v/>
      </c>
    </row>
    <row r="922" spans="16:16" x14ac:dyDescent="0.25">
      <c r="P922" s="12" t="str">
        <f t="shared" si="22"/>
        <v/>
      </c>
    </row>
    <row r="923" spans="16:16" x14ac:dyDescent="0.25">
      <c r="P923" s="12" t="str">
        <f t="shared" si="22"/>
        <v/>
      </c>
    </row>
    <row r="924" spans="16:16" x14ac:dyDescent="0.25">
      <c r="P924" s="12" t="str">
        <f t="shared" si="22"/>
        <v/>
      </c>
    </row>
    <row r="925" spans="16:16" x14ac:dyDescent="0.25">
      <c r="P925" s="12" t="str">
        <f t="shared" si="22"/>
        <v/>
      </c>
    </row>
    <row r="926" spans="16:16" x14ac:dyDescent="0.25">
      <c r="P926" s="12" t="str">
        <f t="shared" si="22"/>
        <v/>
      </c>
    </row>
    <row r="927" spans="16:16" x14ac:dyDescent="0.25">
      <c r="P927" s="12" t="str">
        <f t="shared" si="22"/>
        <v/>
      </c>
    </row>
    <row r="928" spans="16:16" x14ac:dyDescent="0.25">
      <c r="P928" s="12" t="str">
        <f t="shared" si="22"/>
        <v/>
      </c>
    </row>
    <row r="929" spans="16:16" x14ac:dyDescent="0.25">
      <c r="P929" s="12" t="str">
        <f t="shared" si="22"/>
        <v/>
      </c>
    </row>
    <row r="930" spans="16:16" x14ac:dyDescent="0.25">
      <c r="P930" s="12" t="str">
        <f t="shared" si="22"/>
        <v/>
      </c>
    </row>
    <row r="931" spans="16:16" x14ac:dyDescent="0.25">
      <c r="P931" s="12" t="str">
        <f t="shared" si="22"/>
        <v/>
      </c>
    </row>
    <row r="932" spans="16:16" x14ac:dyDescent="0.25">
      <c r="P932" s="12" t="str">
        <f t="shared" si="22"/>
        <v/>
      </c>
    </row>
    <row r="933" spans="16:16" x14ac:dyDescent="0.25">
      <c r="P933" s="12" t="str">
        <f t="shared" si="22"/>
        <v/>
      </c>
    </row>
    <row r="934" spans="16:16" x14ac:dyDescent="0.25">
      <c r="P934" s="12" t="str">
        <f t="shared" si="22"/>
        <v/>
      </c>
    </row>
    <row r="935" spans="16:16" x14ac:dyDescent="0.25">
      <c r="P935" s="12" t="str">
        <f t="shared" si="22"/>
        <v/>
      </c>
    </row>
    <row r="936" spans="16:16" x14ac:dyDescent="0.25">
      <c r="P936" s="12" t="str">
        <f t="shared" si="22"/>
        <v/>
      </c>
    </row>
    <row r="937" spans="16:16" x14ac:dyDescent="0.25">
      <c r="P937" s="12" t="str">
        <f t="shared" si="22"/>
        <v/>
      </c>
    </row>
    <row r="938" spans="16:16" x14ac:dyDescent="0.25">
      <c r="P938" s="12" t="str">
        <f t="shared" si="22"/>
        <v/>
      </c>
    </row>
    <row r="939" spans="16:16" x14ac:dyDescent="0.25">
      <c r="P939" s="12" t="str">
        <f t="shared" si="22"/>
        <v/>
      </c>
    </row>
    <row r="940" spans="16:16" x14ac:dyDescent="0.25">
      <c r="P940" s="12" t="str">
        <f t="shared" si="22"/>
        <v/>
      </c>
    </row>
    <row r="941" spans="16:16" x14ac:dyDescent="0.25">
      <c r="P941" s="12" t="str">
        <f t="shared" si="22"/>
        <v/>
      </c>
    </row>
    <row r="942" spans="16:16" x14ac:dyDescent="0.25">
      <c r="P942" s="12" t="str">
        <f t="shared" si="22"/>
        <v/>
      </c>
    </row>
    <row r="943" spans="16:16" x14ac:dyDescent="0.25">
      <c r="P943" s="12" t="str">
        <f t="shared" si="22"/>
        <v/>
      </c>
    </row>
    <row r="944" spans="16:16" x14ac:dyDescent="0.25">
      <c r="P944" s="12" t="str">
        <f t="shared" si="22"/>
        <v/>
      </c>
    </row>
    <row r="945" spans="16:16" x14ac:dyDescent="0.25">
      <c r="P945" s="12" t="str">
        <f t="shared" si="22"/>
        <v/>
      </c>
    </row>
    <row r="946" spans="16:16" x14ac:dyDescent="0.25">
      <c r="P946" s="12" t="str">
        <f t="shared" si="22"/>
        <v/>
      </c>
    </row>
    <row r="947" spans="16:16" x14ac:dyDescent="0.25">
      <c r="P947" s="12" t="str">
        <f t="shared" si="22"/>
        <v/>
      </c>
    </row>
    <row r="948" spans="16:16" x14ac:dyDescent="0.25">
      <c r="P948" s="12" t="str">
        <f t="shared" si="22"/>
        <v/>
      </c>
    </row>
    <row r="949" spans="16:16" x14ac:dyDescent="0.25">
      <c r="P949" s="12" t="str">
        <f t="shared" si="22"/>
        <v/>
      </c>
    </row>
    <row r="950" spans="16:16" x14ac:dyDescent="0.25">
      <c r="P950" s="12" t="str">
        <f t="shared" si="22"/>
        <v/>
      </c>
    </row>
    <row r="951" spans="16:16" x14ac:dyDescent="0.25">
      <c r="P951" s="12" t="str">
        <f t="shared" si="22"/>
        <v/>
      </c>
    </row>
    <row r="952" spans="16:16" x14ac:dyDescent="0.25">
      <c r="P952" s="12" t="str">
        <f t="shared" si="22"/>
        <v/>
      </c>
    </row>
    <row r="953" spans="16:16" x14ac:dyDescent="0.25">
      <c r="P953" s="12" t="str">
        <f t="shared" si="22"/>
        <v/>
      </c>
    </row>
    <row r="954" spans="16:16" x14ac:dyDescent="0.25">
      <c r="P954" s="12" t="str">
        <f t="shared" si="22"/>
        <v/>
      </c>
    </row>
    <row r="955" spans="16:16" x14ac:dyDescent="0.25">
      <c r="P955" s="12" t="str">
        <f t="shared" si="22"/>
        <v/>
      </c>
    </row>
    <row r="956" spans="16:16" x14ac:dyDescent="0.25">
      <c r="P956" s="12" t="str">
        <f t="shared" si="22"/>
        <v/>
      </c>
    </row>
    <row r="957" spans="16:16" x14ac:dyDescent="0.25">
      <c r="P957" s="12" t="str">
        <f t="shared" si="22"/>
        <v/>
      </c>
    </row>
    <row r="958" spans="16:16" x14ac:dyDescent="0.25">
      <c r="P958" s="12" t="str">
        <f t="shared" si="22"/>
        <v/>
      </c>
    </row>
    <row r="959" spans="16:16" x14ac:dyDescent="0.25">
      <c r="P959" s="12" t="str">
        <f t="shared" si="22"/>
        <v/>
      </c>
    </row>
    <row r="960" spans="16:16" x14ac:dyDescent="0.25">
      <c r="P960" s="12" t="str">
        <f t="shared" si="22"/>
        <v/>
      </c>
    </row>
    <row r="961" spans="16:16" x14ac:dyDescent="0.25">
      <c r="P961" s="12" t="str">
        <f t="shared" si="22"/>
        <v/>
      </c>
    </row>
    <row r="962" spans="16:16" x14ac:dyDescent="0.25">
      <c r="P962" s="12" t="str">
        <f t="shared" si="22"/>
        <v/>
      </c>
    </row>
    <row r="963" spans="16:16" x14ac:dyDescent="0.25">
      <c r="P963" s="12" t="str">
        <f t="shared" si="22"/>
        <v/>
      </c>
    </row>
    <row r="964" spans="16:16" x14ac:dyDescent="0.25">
      <c r="P964" s="12" t="str">
        <f t="shared" si="22"/>
        <v/>
      </c>
    </row>
    <row r="965" spans="16:16" x14ac:dyDescent="0.25">
      <c r="P965" s="12" t="str">
        <f t="shared" si="22"/>
        <v/>
      </c>
    </row>
    <row r="966" spans="16:16" x14ac:dyDescent="0.25">
      <c r="P966" s="12" t="str">
        <f t="shared" si="22"/>
        <v/>
      </c>
    </row>
    <row r="967" spans="16:16" x14ac:dyDescent="0.25">
      <c r="P967" s="12" t="str">
        <f t="shared" si="22"/>
        <v/>
      </c>
    </row>
    <row r="968" spans="16:16" x14ac:dyDescent="0.25">
      <c r="P968" s="12" t="str">
        <f t="shared" si="22"/>
        <v/>
      </c>
    </row>
    <row r="969" spans="16:16" x14ac:dyDescent="0.25">
      <c r="P969" s="12" t="str">
        <f t="shared" ref="P969:P1032" si="23">+IF(A969="","",MONTH(A969))</f>
        <v/>
      </c>
    </row>
    <row r="970" spans="16:16" x14ac:dyDescent="0.25">
      <c r="P970" s="12" t="str">
        <f t="shared" si="23"/>
        <v/>
      </c>
    </row>
    <row r="971" spans="16:16" x14ac:dyDescent="0.25">
      <c r="P971" s="12" t="str">
        <f t="shared" si="23"/>
        <v/>
      </c>
    </row>
    <row r="972" spans="16:16" x14ac:dyDescent="0.25">
      <c r="P972" s="12" t="str">
        <f t="shared" si="23"/>
        <v/>
      </c>
    </row>
    <row r="973" spans="16:16" x14ac:dyDescent="0.25">
      <c r="P973" s="12" t="str">
        <f t="shared" si="23"/>
        <v/>
      </c>
    </row>
    <row r="974" spans="16:16" x14ac:dyDescent="0.25">
      <c r="P974" s="12" t="str">
        <f t="shared" si="23"/>
        <v/>
      </c>
    </row>
    <row r="975" spans="16:16" x14ac:dyDescent="0.25">
      <c r="P975" s="12" t="str">
        <f t="shared" si="23"/>
        <v/>
      </c>
    </row>
    <row r="976" spans="16:16" x14ac:dyDescent="0.25">
      <c r="P976" s="12" t="str">
        <f t="shared" si="23"/>
        <v/>
      </c>
    </row>
    <row r="977" spans="16:16" x14ac:dyDescent="0.25">
      <c r="P977" s="12" t="str">
        <f t="shared" si="23"/>
        <v/>
      </c>
    </row>
    <row r="978" spans="16:16" x14ac:dyDescent="0.25">
      <c r="P978" s="12" t="str">
        <f t="shared" si="23"/>
        <v/>
      </c>
    </row>
    <row r="979" spans="16:16" x14ac:dyDescent="0.25">
      <c r="P979" s="12" t="str">
        <f t="shared" si="23"/>
        <v/>
      </c>
    </row>
    <row r="980" spans="16:16" x14ac:dyDescent="0.25">
      <c r="P980" s="12" t="str">
        <f t="shared" si="23"/>
        <v/>
      </c>
    </row>
    <row r="981" spans="16:16" x14ac:dyDescent="0.25">
      <c r="P981" s="12" t="str">
        <f t="shared" si="23"/>
        <v/>
      </c>
    </row>
    <row r="982" spans="16:16" x14ac:dyDescent="0.25">
      <c r="P982" s="12" t="str">
        <f t="shared" si="23"/>
        <v/>
      </c>
    </row>
    <row r="983" spans="16:16" x14ac:dyDescent="0.25">
      <c r="P983" s="12" t="str">
        <f t="shared" si="23"/>
        <v/>
      </c>
    </row>
    <row r="984" spans="16:16" x14ac:dyDescent="0.25">
      <c r="P984" s="12" t="str">
        <f t="shared" si="23"/>
        <v/>
      </c>
    </row>
    <row r="985" spans="16:16" x14ac:dyDescent="0.25">
      <c r="P985" s="12" t="str">
        <f t="shared" si="23"/>
        <v/>
      </c>
    </row>
    <row r="986" spans="16:16" x14ac:dyDescent="0.25">
      <c r="P986" s="12" t="str">
        <f t="shared" si="23"/>
        <v/>
      </c>
    </row>
    <row r="987" spans="16:16" x14ac:dyDescent="0.25">
      <c r="P987" s="12" t="str">
        <f t="shared" si="23"/>
        <v/>
      </c>
    </row>
    <row r="988" spans="16:16" x14ac:dyDescent="0.25">
      <c r="P988" s="12" t="str">
        <f t="shared" si="23"/>
        <v/>
      </c>
    </row>
    <row r="989" spans="16:16" x14ac:dyDescent="0.25">
      <c r="P989" s="12" t="str">
        <f t="shared" si="23"/>
        <v/>
      </c>
    </row>
    <row r="990" spans="16:16" x14ac:dyDescent="0.25">
      <c r="P990" s="12" t="str">
        <f t="shared" si="23"/>
        <v/>
      </c>
    </row>
    <row r="991" spans="16:16" x14ac:dyDescent="0.25">
      <c r="P991" s="12" t="str">
        <f t="shared" si="23"/>
        <v/>
      </c>
    </row>
    <row r="992" spans="16:16" x14ac:dyDescent="0.25">
      <c r="P992" s="12" t="str">
        <f t="shared" si="23"/>
        <v/>
      </c>
    </row>
    <row r="993" spans="16:16" x14ac:dyDescent="0.25">
      <c r="P993" s="12" t="str">
        <f t="shared" si="23"/>
        <v/>
      </c>
    </row>
    <row r="994" spans="16:16" x14ac:dyDescent="0.25">
      <c r="P994" s="12" t="str">
        <f t="shared" si="23"/>
        <v/>
      </c>
    </row>
    <row r="995" spans="16:16" x14ac:dyDescent="0.25">
      <c r="P995" s="12" t="str">
        <f t="shared" si="23"/>
        <v/>
      </c>
    </row>
    <row r="996" spans="16:16" x14ac:dyDescent="0.25">
      <c r="P996" s="12" t="str">
        <f t="shared" si="23"/>
        <v/>
      </c>
    </row>
    <row r="997" spans="16:16" x14ac:dyDescent="0.25">
      <c r="P997" s="12" t="str">
        <f t="shared" si="23"/>
        <v/>
      </c>
    </row>
    <row r="998" spans="16:16" x14ac:dyDescent="0.25">
      <c r="P998" s="12" t="str">
        <f t="shared" si="23"/>
        <v/>
      </c>
    </row>
    <row r="999" spans="16:16" x14ac:dyDescent="0.25">
      <c r="P999" s="12" t="str">
        <f t="shared" si="23"/>
        <v/>
      </c>
    </row>
    <row r="1000" spans="16:16" x14ac:dyDescent="0.25">
      <c r="P1000" s="12" t="str">
        <f t="shared" si="23"/>
        <v/>
      </c>
    </row>
    <row r="1001" spans="16:16" x14ac:dyDescent="0.25">
      <c r="P1001" s="12" t="str">
        <f t="shared" si="23"/>
        <v/>
      </c>
    </row>
    <row r="1002" spans="16:16" x14ac:dyDescent="0.25">
      <c r="P1002" s="12" t="str">
        <f t="shared" si="23"/>
        <v/>
      </c>
    </row>
    <row r="1003" spans="16:16" x14ac:dyDescent="0.25">
      <c r="P1003" s="12" t="str">
        <f t="shared" si="23"/>
        <v/>
      </c>
    </row>
    <row r="1004" spans="16:16" x14ac:dyDescent="0.25">
      <c r="P1004" s="12" t="str">
        <f t="shared" si="23"/>
        <v/>
      </c>
    </row>
    <row r="1005" spans="16:16" x14ac:dyDescent="0.25">
      <c r="P1005" s="12" t="str">
        <f t="shared" si="23"/>
        <v/>
      </c>
    </row>
    <row r="1006" spans="16:16" x14ac:dyDescent="0.25">
      <c r="P1006" s="12" t="str">
        <f t="shared" si="23"/>
        <v/>
      </c>
    </row>
    <row r="1007" spans="16:16" x14ac:dyDescent="0.25">
      <c r="P1007" s="12" t="str">
        <f t="shared" si="23"/>
        <v/>
      </c>
    </row>
    <row r="1008" spans="16:16" x14ac:dyDescent="0.25">
      <c r="P1008" s="12" t="str">
        <f t="shared" si="23"/>
        <v/>
      </c>
    </row>
    <row r="1009" spans="16:16" x14ac:dyDescent="0.25">
      <c r="P1009" s="12" t="str">
        <f t="shared" si="23"/>
        <v/>
      </c>
    </row>
    <row r="1010" spans="16:16" x14ac:dyDescent="0.25">
      <c r="P1010" s="12" t="str">
        <f t="shared" si="23"/>
        <v/>
      </c>
    </row>
    <row r="1011" spans="16:16" x14ac:dyDescent="0.25">
      <c r="P1011" s="12" t="str">
        <f t="shared" si="23"/>
        <v/>
      </c>
    </row>
    <row r="1012" spans="16:16" x14ac:dyDescent="0.25">
      <c r="P1012" s="12" t="str">
        <f t="shared" si="23"/>
        <v/>
      </c>
    </row>
    <row r="1013" spans="16:16" x14ac:dyDescent="0.25">
      <c r="P1013" s="12" t="str">
        <f t="shared" si="23"/>
        <v/>
      </c>
    </row>
    <row r="1014" spans="16:16" x14ac:dyDescent="0.25">
      <c r="P1014" s="12" t="str">
        <f t="shared" si="23"/>
        <v/>
      </c>
    </row>
    <row r="1015" spans="16:16" x14ac:dyDescent="0.25">
      <c r="P1015" s="12" t="str">
        <f t="shared" si="23"/>
        <v/>
      </c>
    </row>
    <row r="1016" spans="16:16" x14ac:dyDescent="0.25">
      <c r="P1016" s="12" t="str">
        <f t="shared" si="23"/>
        <v/>
      </c>
    </row>
    <row r="1017" spans="16:16" x14ac:dyDescent="0.25">
      <c r="P1017" s="12" t="str">
        <f t="shared" si="23"/>
        <v/>
      </c>
    </row>
    <row r="1018" spans="16:16" x14ac:dyDescent="0.25">
      <c r="P1018" s="12" t="str">
        <f t="shared" si="23"/>
        <v/>
      </c>
    </row>
    <row r="1019" spans="16:16" x14ac:dyDescent="0.25">
      <c r="P1019" s="12" t="str">
        <f t="shared" si="23"/>
        <v/>
      </c>
    </row>
    <row r="1020" spans="16:16" x14ac:dyDescent="0.25">
      <c r="P1020" s="12" t="str">
        <f t="shared" si="23"/>
        <v/>
      </c>
    </row>
    <row r="1021" spans="16:16" x14ac:dyDescent="0.25">
      <c r="P1021" s="12" t="str">
        <f t="shared" si="23"/>
        <v/>
      </c>
    </row>
    <row r="1022" spans="16:16" x14ac:dyDescent="0.25">
      <c r="P1022" s="12" t="str">
        <f t="shared" si="23"/>
        <v/>
      </c>
    </row>
    <row r="1023" spans="16:16" x14ac:dyDescent="0.25">
      <c r="P1023" s="12" t="str">
        <f t="shared" si="23"/>
        <v/>
      </c>
    </row>
    <row r="1024" spans="16:16" x14ac:dyDescent="0.25">
      <c r="P1024" s="12" t="str">
        <f t="shared" si="23"/>
        <v/>
      </c>
    </row>
    <row r="1025" spans="16:16" x14ac:dyDescent="0.25">
      <c r="P1025" s="12" t="str">
        <f t="shared" si="23"/>
        <v/>
      </c>
    </row>
    <row r="1026" spans="16:16" x14ac:dyDescent="0.25">
      <c r="P1026" s="12" t="str">
        <f t="shared" si="23"/>
        <v/>
      </c>
    </row>
    <row r="1027" spans="16:16" x14ac:dyDescent="0.25">
      <c r="P1027" s="12" t="str">
        <f t="shared" si="23"/>
        <v/>
      </c>
    </row>
    <row r="1028" spans="16:16" x14ac:dyDescent="0.25">
      <c r="P1028" s="12" t="str">
        <f t="shared" si="23"/>
        <v/>
      </c>
    </row>
    <row r="1029" spans="16:16" x14ac:dyDescent="0.25">
      <c r="P1029" s="12" t="str">
        <f t="shared" si="23"/>
        <v/>
      </c>
    </row>
    <row r="1030" spans="16:16" x14ac:dyDescent="0.25">
      <c r="P1030" s="12" t="str">
        <f t="shared" si="23"/>
        <v/>
      </c>
    </row>
    <row r="1031" spans="16:16" x14ac:dyDescent="0.25">
      <c r="P1031" s="12" t="str">
        <f t="shared" si="23"/>
        <v/>
      </c>
    </row>
    <row r="1032" spans="16:16" x14ac:dyDescent="0.25">
      <c r="P1032" s="12" t="str">
        <f t="shared" si="23"/>
        <v/>
      </c>
    </row>
    <row r="1033" spans="16:16" x14ac:dyDescent="0.25">
      <c r="P1033" s="12" t="str">
        <f t="shared" ref="P1033:P1096" si="24">+IF(A1033="","",MONTH(A1033))</f>
        <v/>
      </c>
    </row>
    <row r="1034" spans="16:16" x14ac:dyDescent="0.25">
      <c r="P1034" s="12" t="str">
        <f t="shared" si="24"/>
        <v/>
      </c>
    </row>
    <row r="1035" spans="16:16" x14ac:dyDescent="0.25">
      <c r="P1035" s="12" t="str">
        <f t="shared" si="24"/>
        <v/>
      </c>
    </row>
    <row r="1036" spans="16:16" x14ac:dyDescent="0.25">
      <c r="P1036" s="12" t="str">
        <f t="shared" si="24"/>
        <v/>
      </c>
    </row>
    <row r="1037" spans="16:16" x14ac:dyDescent="0.25">
      <c r="P1037" s="12" t="str">
        <f t="shared" si="24"/>
        <v/>
      </c>
    </row>
    <row r="1038" spans="16:16" x14ac:dyDescent="0.25">
      <c r="P1038" s="12" t="str">
        <f t="shared" si="24"/>
        <v/>
      </c>
    </row>
    <row r="1039" spans="16:16" x14ac:dyDescent="0.25">
      <c r="P1039" s="12" t="str">
        <f t="shared" si="24"/>
        <v/>
      </c>
    </row>
    <row r="1040" spans="16:16" x14ac:dyDescent="0.25">
      <c r="P1040" s="12" t="str">
        <f t="shared" si="24"/>
        <v/>
      </c>
    </row>
    <row r="1041" spans="16:16" x14ac:dyDescent="0.25">
      <c r="P1041" s="12" t="str">
        <f t="shared" si="24"/>
        <v/>
      </c>
    </row>
    <row r="1042" spans="16:16" x14ac:dyDescent="0.25">
      <c r="P1042" s="12" t="str">
        <f t="shared" si="24"/>
        <v/>
      </c>
    </row>
    <row r="1043" spans="16:16" x14ac:dyDescent="0.25">
      <c r="P1043" s="12" t="str">
        <f t="shared" si="24"/>
        <v/>
      </c>
    </row>
    <row r="1044" spans="16:16" x14ac:dyDescent="0.25">
      <c r="P1044" s="12" t="str">
        <f t="shared" si="24"/>
        <v/>
      </c>
    </row>
    <row r="1045" spans="16:16" x14ac:dyDescent="0.25">
      <c r="P1045" s="12" t="str">
        <f t="shared" si="24"/>
        <v/>
      </c>
    </row>
    <row r="1046" spans="16:16" x14ac:dyDescent="0.25">
      <c r="P1046" s="12" t="str">
        <f t="shared" si="24"/>
        <v/>
      </c>
    </row>
    <row r="1047" spans="16:16" x14ac:dyDescent="0.25">
      <c r="P1047" s="12" t="str">
        <f t="shared" si="24"/>
        <v/>
      </c>
    </row>
    <row r="1048" spans="16:16" x14ac:dyDescent="0.25">
      <c r="P1048" s="12" t="str">
        <f t="shared" si="24"/>
        <v/>
      </c>
    </row>
    <row r="1049" spans="16:16" x14ac:dyDescent="0.25">
      <c r="P1049" s="12" t="str">
        <f t="shared" si="24"/>
        <v/>
      </c>
    </row>
    <row r="1050" spans="16:16" x14ac:dyDescent="0.25">
      <c r="P1050" s="12" t="str">
        <f t="shared" si="24"/>
        <v/>
      </c>
    </row>
    <row r="1051" spans="16:16" x14ac:dyDescent="0.25">
      <c r="P1051" s="12" t="str">
        <f t="shared" si="24"/>
        <v/>
      </c>
    </row>
    <row r="1052" spans="16:16" x14ac:dyDescent="0.25">
      <c r="P1052" s="12" t="str">
        <f t="shared" si="24"/>
        <v/>
      </c>
    </row>
    <row r="1053" spans="16:16" x14ac:dyDescent="0.25">
      <c r="P1053" s="12" t="str">
        <f t="shared" si="24"/>
        <v/>
      </c>
    </row>
    <row r="1054" spans="16:16" x14ac:dyDescent="0.25">
      <c r="P1054" s="12" t="str">
        <f t="shared" si="24"/>
        <v/>
      </c>
    </row>
    <row r="1055" spans="16:16" x14ac:dyDescent="0.25">
      <c r="P1055" s="12" t="str">
        <f t="shared" si="24"/>
        <v/>
      </c>
    </row>
    <row r="1056" spans="16:16" x14ac:dyDescent="0.25">
      <c r="P1056" s="12" t="str">
        <f t="shared" si="24"/>
        <v/>
      </c>
    </row>
    <row r="1057" spans="16:16" x14ac:dyDescent="0.25">
      <c r="P1057" s="12" t="str">
        <f t="shared" si="24"/>
        <v/>
      </c>
    </row>
    <row r="1058" spans="16:16" x14ac:dyDescent="0.25">
      <c r="P1058" s="12" t="str">
        <f t="shared" si="24"/>
        <v/>
      </c>
    </row>
    <row r="1059" spans="16:16" x14ac:dyDescent="0.25">
      <c r="P1059" s="12" t="str">
        <f t="shared" si="24"/>
        <v/>
      </c>
    </row>
    <row r="1060" spans="16:16" x14ac:dyDescent="0.25">
      <c r="P1060" s="12" t="str">
        <f t="shared" si="24"/>
        <v/>
      </c>
    </row>
    <row r="1061" spans="16:16" x14ac:dyDescent="0.25">
      <c r="P1061" s="12" t="str">
        <f t="shared" si="24"/>
        <v/>
      </c>
    </row>
    <row r="1062" spans="16:16" x14ac:dyDescent="0.25">
      <c r="P1062" s="12" t="str">
        <f t="shared" si="24"/>
        <v/>
      </c>
    </row>
    <row r="1063" spans="16:16" x14ac:dyDescent="0.25">
      <c r="P1063" s="12" t="str">
        <f t="shared" si="24"/>
        <v/>
      </c>
    </row>
    <row r="1064" spans="16:16" x14ac:dyDescent="0.25">
      <c r="P1064" s="12" t="str">
        <f t="shared" si="24"/>
        <v/>
      </c>
    </row>
    <row r="1065" spans="16:16" x14ac:dyDescent="0.25">
      <c r="P1065" s="12" t="str">
        <f t="shared" si="24"/>
        <v/>
      </c>
    </row>
    <row r="1066" spans="16:16" x14ac:dyDescent="0.25">
      <c r="P1066" s="12" t="str">
        <f t="shared" si="24"/>
        <v/>
      </c>
    </row>
    <row r="1067" spans="16:16" x14ac:dyDescent="0.25">
      <c r="P1067" s="12" t="str">
        <f t="shared" si="24"/>
        <v/>
      </c>
    </row>
    <row r="1068" spans="16:16" x14ac:dyDescent="0.25">
      <c r="P1068" s="12" t="str">
        <f t="shared" si="24"/>
        <v/>
      </c>
    </row>
    <row r="1069" spans="16:16" x14ac:dyDescent="0.25">
      <c r="P1069" s="12" t="str">
        <f t="shared" si="24"/>
        <v/>
      </c>
    </row>
    <row r="1070" spans="16:16" x14ac:dyDescent="0.25">
      <c r="P1070" s="12" t="str">
        <f t="shared" si="24"/>
        <v/>
      </c>
    </row>
    <row r="1071" spans="16:16" x14ac:dyDescent="0.25">
      <c r="P1071" s="12" t="str">
        <f t="shared" si="24"/>
        <v/>
      </c>
    </row>
    <row r="1072" spans="16:16" x14ac:dyDescent="0.25">
      <c r="P1072" s="12" t="str">
        <f t="shared" si="24"/>
        <v/>
      </c>
    </row>
    <row r="1073" spans="16:16" x14ac:dyDescent="0.25">
      <c r="P1073" s="12" t="str">
        <f t="shared" si="24"/>
        <v/>
      </c>
    </row>
    <row r="1074" spans="16:16" x14ac:dyDescent="0.25">
      <c r="P1074" s="12" t="str">
        <f t="shared" si="24"/>
        <v/>
      </c>
    </row>
    <row r="1075" spans="16:16" x14ac:dyDescent="0.25">
      <c r="P1075" s="12" t="str">
        <f t="shared" si="24"/>
        <v/>
      </c>
    </row>
    <row r="1076" spans="16:16" x14ac:dyDescent="0.25">
      <c r="P1076" s="12" t="str">
        <f t="shared" si="24"/>
        <v/>
      </c>
    </row>
    <row r="1077" spans="16:16" x14ac:dyDescent="0.25">
      <c r="P1077" s="12" t="str">
        <f t="shared" si="24"/>
        <v/>
      </c>
    </row>
    <row r="1078" spans="16:16" x14ac:dyDescent="0.25">
      <c r="P1078" s="12" t="str">
        <f t="shared" si="24"/>
        <v/>
      </c>
    </row>
    <row r="1079" spans="16:16" x14ac:dyDescent="0.25">
      <c r="P1079" s="12" t="str">
        <f t="shared" si="24"/>
        <v/>
      </c>
    </row>
    <row r="1080" spans="16:16" x14ac:dyDescent="0.25">
      <c r="P1080" s="12" t="str">
        <f t="shared" si="24"/>
        <v/>
      </c>
    </row>
    <row r="1081" spans="16:16" x14ac:dyDescent="0.25">
      <c r="P1081" s="12" t="str">
        <f t="shared" si="24"/>
        <v/>
      </c>
    </row>
    <row r="1082" spans="16:16" x14ac:dyDescent="0.25">
      <c r="P1082" s="12" t="str">
        <f t="shared" si="24"/>
        <v/>
      </c>
    </row>
    <row r="1083" spans="16:16" x14ac:dyDescent="0.25">
      <c r="P1083" s="12" t="str">
        <f t="shared" si="24"/>
        <v/>
      </c>
    </row>
    <row r="1084" spans="16:16" x14ac:dyDescent="0.25">
      <c r="P1084" s="12" t="str">
        <f t="shared" si="24"/>
        <v/>
      </c>
    </row>
    <row r="1085" spans="16:16" x14ac:dyDescent="0.25">
      <c r="P1085" s="12" t="str">
        <f t="shared" si="24"/>
        <v/>
      </c>
    </row>
    <row r="1086" spans="16:16" x14ac:dyDescent="0.25">
      <c r="P1086" s="12" t="str">
        <f t="shared" si="24"/>
        <v/>
      </c>
    </row>
    <row r="1087" spans="16:16" x14ac:dyDescent="0.25">
      <c r="P1087" s="12" t="str">
        <f t="shared" si="24"/>
        <v/>
      </c>
    </row>
    <row r="1088" spans="16:16" x14ac:dyDescent="0.25">
      <c r="P1088" s="12" t="str">
        <f t="shared" si="24"/>
        <v/>
      </c>
    </row>
    <row r="1089" spans="16:16" x14ac:dyDescent="0.25">
      <c r="P1089" s="12" t="str">
        <f t="shared" si="24"/>
        <v/>
      </c>
    </row>
    <row r="1090" spans="16:16" x14ac:dyDescent="0.25">
      <c r="P1090" s="12" t="str">
        <f t="shared" si="24"/>
        <v/>
      </c>
    </row>
    <row r="1091" spans="16:16" x14ac:dyDescent="0.25">
      <c r="P1091" s="12" t="str">
        <f t="shared" si="24"/>
        <v/>
      </c>
    </row>
    <row r="1092" spans="16:16" x14ac:dyDescent="0.25">
      <c r="P1092" s="12" t="str">
        <f t="shared" si="24"/>
        <v/>
      </c>
    </row>
    <row r="1093" spans="16:16" x14ac:dyDescent="0.25">
      <c r="P1093" s="12" t="str">
        <f t="shared" si="24"/>
        <v/>
      </c>
    </row>
    <row r="1094" spans="16:16" x14ac:dyDescent="0.25">
      <c r="P1094" s="12" t="str">
        <f t="shared" si="24"/>
        <v/>
      </c>
    </row>
    <row r="1095" spans="16:16" x14ac:dyDescent="0.25">
      <c r="P1095" s="12" t="str">
        <f t="shared" si="24"/>
        <v/>
      </c>
    </row>
    <row r="1096" spans="16:16" x14ac:dyDescent="0.25">
      <c r="P1096" s="12" t="str">
        <f t="shared" si="24"/>
        <v/>
      </c>
    </row>
    <row r="1097" spans="16:16" x14ac:dyDescent="0.25">
      <c r="P1097" s="12" t="str">
        <f t="shared" ref="P1097:P1160" si="25">+IF(A1097="","",MONTH(A1097))</f>
        <v/>
      </c>
    </row>
    <row r="1098" spans="16:16" x14ac:dyDescent="0.25">
      <c r="P1098" s="12" t="str">
        <f t="shared" si="25"/>
        <v/>
      </c>
    </row>
    <row r="1099" spans="16:16" x14ac:dyDescent="0.25">
      <c r="P1099" s="12" t="str">
        <f t="shared" si="25"/>
        <v/>
      </c>
    </row>
    <row r="1100" spans="16:16" x14ac:dyDescent="0.25">
      <c r="P1100" s="12" t="str">
        <f t="shared" si="25"/>
        <v/>
      </c>
    </row>
    <row r="1101" spans="16:16" x14ac:dyDescent="0.25">
      <c r="P1101" s="12" t="str">
        <f t="shared" si="25"/>
        <v/>
      </c>
    </row>
    <row r="1102" spans="16:16" x14ac:dyDescent="0.25">
      <c r="P1102" s="12" t="str">
        <f t="shared" si="25"/>
        <v/>
      </c>
    </row>
    <row r="1103" spans="16:16" x14ac:dyDescent="0.25">
      <c r="P1103" s="12" t="str">
        <f t="shared" si="25"/>
        <v/>
      </c>
    </row>
    <row r="1104" spans="16:16" x14ac:dyDescent="0.25">
      <c r="P1104" s="12" t="str">
        <f t="shared" si="25"/>
        <v/>
      </c>
    </row>
    <row r="1105" spans="16:16" x14ac:dyDescent="0.25">
      <c r="P1105" s="12" t="str">
        <f t="shared" si="25"/>
        <v/>
      </c>
    </row>
    <row r="1106" spans="16:16" x14ac:dyDescent="0.25">
      <c r="P1106" s="12" t="str">
        <f t="shared" si="25"/>
        <v/>
      </c>
    </row>
    <row r="1107" spans="16:16" x14ac:dyDescent="0.25">
      <c r="P1107" s="12" t="str">
        <f t="shared" si="25"/>
        <v/>
      </c>
    </row>
    <row r="1108" spans="16:16" x14ac:dyDescent="0.25">
      <c r="P1108" s="12" t="str">
        <f t="shared" si="25"/>
        <v/>
      </c>
    </row>
    <row r="1109" spans="16:16" x14ac:dyDescent="0.25">
      <c r="P1109" s="12" t="str">
        <f t="shared" si="25"/>
        <v/>
      </c>
    </row>
    <row r="1110" spans="16:16" x14ac:dyDescent="0.25">
      <c r="P1110" s="12" t="str">
        <f t="shared" si="25"/>
        <v/>
      </c>
    </row>
    <row r="1111" spans="16:16" x14ac:dyDescent="0.25">
      <c r="P1111" s="12" t="str">
        <f t="shared" si="25"/>
        <v/>
      </c>
    </row>
    <row r="1112" spans="16:16" x14ac:dyDescent="0.25">
      <c r="P1112" s="12" t="str">
        <f t="shared" si="25"/>
        <v/>
      </c>
    </row>
    <row r="1113" spans="16:16" x14ac:dyDescent="0.25">
      <c r="P1113" s="12" t="str">
        <f t="shared" si="25"/>
        <v/>
      </c>
    </row>
    <row r="1114" spans="16:16" x14ac:dyDescent="0.25">
      <c r="P1114" s="12" t="str">
        <f t="shared" si="25"/>
        <v/>
      </c>
    </row>
    <row r="1115" spans="16:16" x14ac:dyDescent="0.25">
      <c r="P1115" s="12" t="str">
        <f t="shared" si="25"/>
        <v/>
      </c>
    </row>
    <row r="1116" spans="16:16" x14ac:dyDescent="0.25">
      <c r="P1116" s="12" t="str">
        <f t="shared" si="25"/>
        <v/>
      </c>
    </row>
    <row r="1117" spans="16:16" x14ac:dyDescent="0.25">
      <c r="P1117" s="12" t="str">
        <f t="shared" si="25"/>
        <v/>
      </c>
    </row>
    <row r="1118" spans="16:16" x14ac:dyDescent="0.25">
      <c r="P1118" s="12" t="str">
        <f t="shared" si="25"/>
        <v/>
      </c>
    </row>
    <row r="1119" spans="16:16" x14ac:dyDescent="0.25">
      <c r="P1119" s="12" t="str">
        <f t="shared" si="25"/>
        <v/>
      </c>
    </row>
    <row r="1120" spans="16:16" x14ac:dyDescent="0.25">
      <c r="P1120" s="12" t="str">
        <f t="shared" si="25"/>
        <v/>
      </c>
    </row>
    <row r="1121" spans="16:16" x14ac:dyDescent="0.25">
      <c r="P1121" s="12" t="str">
        <f t="shared" si="25"/>
        <v/>
      </c>
    </row>
    <row r="1122" spans="16:16" x14ac:dyDescent="0.25">
      <c r="P1122" s="12" t="str">
        <f t="shared" si="25"/>
        <v/>
      </c>
    </row>
    <row r="1123" spans="16:16" x14ac:dyDescent="0.25">
      <c r="P1123" s="12" t="str">
        <f t="shared" si="25"/>
        <v/>
      </c>
    </row>
    <row r="1124" spans="16:16" x14ac:dyDescent="0.25">
      <c r="P1124" s="12" t="str">
        <f t="shared" si="25"/>
        <v/>
      </c>
    </row>
    <row r="1125" spans="16:16" x14ac:dyDescent="0.25">
      <c r="P1125" s="12" t="str">
        <f t="shared" si="25"/>
        <v/>
      </c>
    </row>
    <row r="1126" spans="16:16" x14ac:dyDescent="0.25">
      <c r="P1126" s="12" t="str">
        <f t="shared" si="25"/>
        <v/>
      </c>
    </row>
    <row r="1127" spans="16:16" x14ac:dyDescent="0.25">
      <c r="P1127" s="12" t="str">
        <f t="shared" si="25"/>
        <v/>
      </c>
    </row>
    <row r="1128" spans="16:16" x14ac:dyDescent="0.25">
      <c r="P1128" s="12" t="str">
        <f t="shared" si="25"/>
        <v/>
      </c>
    </row>
    <row r="1129" spans="16:16" x14ac:dyDescent="0.25">
      <c r="P1129" s="12" t="str">
        <f t="shared" si="25"/>
        <v/>
      </c>
    </row>
    <row r="1130" spans="16:16" x14ac:dyDescent="0.25">
      <c r="P1130" s="12" t="str">
        <f t="shared" si="25"/>
        <v/>
      </c>
    </row>
    <row r="1131" spans="16:16" x14ac:dyDescent="0.25">
      <c r="P1131" s="12" t="str">
        <f t="shared" si="25"/>
        <v/>
      </c>
    </row>
    <row r="1132" spans="16:16" x14ac:dyDescent="0.25">
      <c r="P1132" s="12" t="str">
        <f t="shared" si="25"/>
        <v/>
      </c>
    </row>
    <row r="1133" spans="16:16" x14ac:dyDescent="0.25">
      <c r="P1133" s="12" t="str">
        <f t="shared" si="25"/>
        <v/>
      </c>
    </row>
    <row r="1134" spans="16:16" x14ac:dyDescent="0.25">
      <c r="P1134" s="12" t="str">
        <f t="shared" si="25"/>
        <v/>
      </c>
    </row>
    <row r="1135" spans="16:16" x14ac:dyDescent="0.25">
      <c r="P1135" s="12" t="str">
        <f t="shared" si="25"/>
        <v/>
      </c>
    </row>
    <row r="1136" spans="16:16" x14ac:dyDescent="0.25">
      <c r="P1136" s="12" t="str">
        <f t="shared" si="25"/>
        <v/>
      </c>
    </row>
    <row r="1137" spans="16:16" x14ac:dyDescent="0.25">
      <c r="P1137" s="12" t="str">
        <f t="shared" si="25"/>
        <v/>
      </c>
    </row>
    <row r="1138" spans="16:16" x14ac:dyDescent="0.25">
      <c r="P1138" s="12" t="str">
        <f t="shared" si="25"/>
        <v/>
      </c>
    </row>
    <row r="1139" spans="16:16" x14ac:dyDescent="0.25">
      <c r="P1139" s="12" t="str">
        <f t="shared" si="25"/>
        <v/>
      </c>
    </row>
    <row r="1140" spans="16:16" x14ac:dyDescent="0.25">
      <c r="P1140" s="12" t="str">
        <f t="shared" si="25"/>
        <v/>
      </c>
    </row>
    <row r="1141" spans="16:16" x14ac:dyDescent="0.25">
      <c r="P1141" s="12" t="str">
        <f t="shared" si="25"/>
        <v/>
      </c>
    </row>
    <row r="1142" spans="16:16" x14ac:dyDescent="0.25">
      <c r="P1142" s="12" t="str">
        <f t="shared" si="25"/>
        <v/>
      </c>
    </row>
    <row r="1143" spans="16:16" x14ac:dyDescent="0.25">
      <c r="P1143" s="12" t="str">
        <f t="shared" si="25"/>
        <v/>
      </c>
    </row>
    <row r="1144" spans="16:16" x14ac:dyDescent="0.25">
      <c r="P1144" s="12" t="str">
        <f t="shared" si="25"/>
        <v/>
      </c>
    </row>
    <row r="1145" spans="16:16" x14ac:dyDescent="0.25">
      <c r="P1145" s="12" t="str">
        <f t="shared" si="25"/>
        <v/>
      </c>
    </row>
    <row r="1146" spans="16:16" x14ac:dyDescent="0.25">
      <c r="P1146" s="12" t="str">
        <f t="shared" si="25"/>
        <v/>
      </c>
    </row>
    <row r="1147" spans="16:16" x14ac:dyDescent="0.25">
      <c r="P1147" s="12" t="str">
        <f t="shared" si="25"/>
        <v/>
      </c>
    </row>
    <row r="1148" spans="16:16" x14ac:dyDescent="0.25">
      <c r="P1148" s="12" t="str">
        <f t="shared" si="25"/>
        <v/>
      </c>
    </row>
    <row r="1149" spans="16:16" x14ac:dyDescent="0.25">
      <c r="P1149" s="12" t="str">
        <f t="shared" si="25"/>
        <v/>
      </c>
    </row>
    <row r="1150" spans="16:16" x14ac:dyDescent="0.25">
      <c r="P1150" s="12" t="str">
        <f t="shared" si="25"/>
        <v/>
      </c>
    </row>
    <row r="1151" spans="16:16" x14ac:dyDescent="0.25">
      <c r="P1151" s="12" t="str">
        <f t="shared" si="25"/>
        <v/>
      </c>
    </row>
    <row r="1152" spans="16:16" x14ac:dyDescent="0.25">
      <c r="P1152" s="12" t="str">
        <f t="shared" si="25"/>
        <v/>
      </c>
    </row>
    <row r="1153" spans="16:16" x14ac:dyDescent="0.25">
      <c r="P1153" s="12" t="str">
        <f t="shared" si="25"/>
        <v/>
      </c>
    </row>
    <row r="1154" spans="16:16" x14ac:dyDescent="0.25">
      <c r="P1154" s="12" t="str">
        <f t="shared" si="25"/>
        <v/>
      </c>
    </row>
    <row r="1155" spans="16:16" x14ac:dyDescent="0.25">
      <c r="P1155" s="12" t="str">
        <f t="shared" si="25"/>
        <v/>
      </c>
    </row>
    <row r="1156" spans="16:16" x14ac:dyDescent="0.25">
      <c r="P1156" s="12" t="str">
        <f t="shared" si="25"/>
        <v/>
      </c>
    </row>
    <row r="1157" spans="16:16" x14ac:dyDescent="0.25">
      <c r="P1157" s="12" t="str">
        <f t="shared" si="25"/>
        <v/>
      </c>
    </row>
    <row r="1158" spans="16:16" x14ac:dyDescent="0.25">
      <c r="P1158" s="12" t="str">
        <f t="shared" si="25"/>
        <v/>
      </c>
    </row>
    <row r="1159" spans="16:16" x14ac:dyDescent="0.25">
      <c r="P1159" s="12" t="str">
        <f t="shared" si="25"/>
        <v/>
      </c>
    </row>
    <row r="1160" spans="16:16" x14ac:dyDescent="0.25">
      <c r="P1160" s="12" t="str">
        <f t="shared" si="25"/>
        <v/>
      </c>
    </row>
    <row r="1161" spans="16:16" x14ac:dyDescent="0.25">
      <c r="P1161" s="12" t="str">
        <f t="shared" ref="P1161:P1163" si="26">+IF(A1161="","",MONTH(A1161))</f>
        <v/>
      </c>
    </row>
    <row r="1162" spans="16:16" x14ac:dyDescent="0.25">
      <c r="P1162" s="12" t="str">
        <f t="shared" si="26"/>
        <v/>
      </c>
    </row>
    <row r="1163" spans="16:16" x14ac:dyDescent="0.25">
      <c r="P1163" s="12" t="str">
        <f t="shared" si="26"/>
        <v/>
      </c>
    </row>
  </sheetData>
  <mergeCells count="2">
    <mergeCell ref="B3:D3"/>
    <mergeCell ref="B4:D4"/>
  </mergeCells>
  <pageMargins left="0.7" right="0.7" top="0.75" bottom="0.75" header="0.3" footer="0.3"/>
  <pageSetup orientation="portrait" r:id="rId1"/>
  <headerFooter>
    <oddFooter>&amp;C_x000D_&amp;1#&amp;"Calibri"&amp;10&amp;K000000 Klasa povjerljivosti / Confidentiality class: INTERNO /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Q1498"/>
  <sheetViews>
    <sheetView tabSelected="1" workbookViewId="0">
      <pane ySplit="8" topLeftCell="A9" activePane="bottomLeft" state="frozen"/>
      <selection pane="bottomLeft" activeCell="A12" sqref="A12"/>
    </sheetView>
  </sheetViews>
  <sheetFormatPr defaultRowHeight="14.5" x14ac:dyDescent="0.35"/>
  <cols>
    <col min="1" max="1" width="30.81640625" customWidth="1"/>
    <col min="2" max="2" width="17.54296875" customWidth="1"/>
    <col min="3" max="3" width="20.26953125" customWidth="1"/>
    <col min="4" max="4" width="23.453125" style="32" customWidth="1"/>
    <col min="5" max="5" width="22.54296875" style="32" customWidth="1"/>
    <col min="6" max="6" width="27.7265625" customWidth="1"/>
    <col min="17" max="17" width="9.1796875" customWidth="1"/>
  </cols>
  <sheetData>
    <row r="1" spans="1:17" s="10" customFormat="1" ht="20" x14ac:dyDescent="0.25">
      <c r="A1" s="8" t="s">
        <v>68</v>
      </c>
      <c r="D1" s="32"/>
      <c r="E1" s="32"/>
    </row>
    <row r="2" spans="1:17" s="10" customFormat="1" ht="12.5" x14ac:dyDescent="0.25">
      <c r="C2" s="11"/>
      <c r="D2" s="32"/>
      <c r="E2" s="32"/>
      <c r="F2" s="12"/>
    </row>
    <row r="3" spans="1:17" s="10" customFormat="1" ht="18" customHeight="1" x14ac:dyDescent="0.25">
      <c r="A3" s="13" t="s">
        <v>16</v>
      </c>
      <c r="B3" s="64" t="s">
        <v>16</v>
      </c>
      <c r="C3" s="66"/>
      <c r="D3" s="32"/>
      <c r="E3" s="32"/>
      <c r="F3" s="12"/>
    </row>
    <row r="4" spans="1:17" s="10" customFormat="1" ht="18" customHeight="1" x14ac:dyDescent="0.25">
      <c r="A4" s="13" t="s">
        <v>67</v>
      </c>
      <c r="B4" s="67" t="s">
        <v>42</v>
      </c>
      <c r="C4" s="69"/>
      <c r="D4" s="32"/>
      <c r="E4" s="32"/>
      <c r="F4" s="12"/>
    </row>
    <row r="5" spans="1:17" s="10" customFormat="1" ht="12.5" x14ac:dyDescent="0.25">
      <c r="A5" s="13" t="s">
        <v>20</v>
      </c>
      <c r="B5" s="14">
        <f>DATE(2025,3,1)</f>
        <v>45717</v>
      </c>
      <c r="C5" s="11"/>
      <c r="D5" s="34"/>
      <c r="E5" s="34"/>
      <c r="F5" s="11"/>
      <c r="G5" s="11"/>
      <c r="H5" s="11"/>
      <c r="I5" s="11"/>
    </row>
    <row r="6" spans="1:17" s="10" customFormat="1" ht="12.5" x14ac:dyDescent="0.25">
      <c r="A6" s="13" t="s">
        <v>21</v>
      </c>
      <c r="B6" s="14">
        <f>DATE(2025,5,31)</f>
        <v>45808</v>
      </c>
      <c r="C6" s="11"/>
      <c r="D6" s="34"/>
      <c r="E6" s="34"/>
      <c r="F6" s="11"/>
      <c r="G6" s="11"/>
      <c r="H6" s="11"/>
      <c r="I6" s="11"/>
    </row>
    <row r="7" spans="1:17" s="10" customFormat="1" ht="13" thickBot="1" x14ac:dyDescent="0.3">
      <c r="A7" s="11"/>
      <c r="B7" s="11"/>
      <c r="C7" s="11"/>
      <c r="D7" s="34"/>
      <c r="E7" s="34"/>
      <c r="F7" s="11"/>
      <c r="G7" s="11"/>
      <c r="H7" s="11"/>
      <c r="I7" s="11"/>
    </row>
    <row r="8" spans="1:17" s="10" customFormat="1" ht="25.5" thickBot="1" x14ac:dyDescent="0.3">
      <c r="A8" s="26" t="s">
        <v>13</v>
      </c>
      <c r="B8" s="26" t="s">
        <v>23</v>
      </c>
      <c r="C8" s="26" t="s">
        <v>24</v>
      </c>
      <c r="D8" s="35" t="s">
        <v>79</v>
      </c>
      <c r="E8" s="35" t="s">
        <v>80</v>
      </c>
      <c r="F8" s="26" t="s">
        <v>41</v>
      </c>
      <c r="G8" s="11"/>
      <c r="H8" s="11"/>
      <c r="I8" s="11"/>
      <c r="J8" s="11"/>
      <c r="K8" s="11"/>
      <c r="L8" s="11"/>
      <c r="M8" s="11"/>
      <c r="N8" s="11"/>
      <c r="O8" s="11"/>
      <c r="Q8" s="15" t="s">
        <v>46</v>
      </c>
    </row>
    <row r="9" spans="1:17" x14ac:dyDescent="0.35">
      <c r="A9" s="17">
        <f>B5</f>
        <v>45717</v>
      </c>
      <c r="B9" s="18">
        <f>1-C9</f>
        <v>1</v>
      </c>
      <c r="C9" s="18">
        <f>(F9/86400)</f>
        <v>0</v>
      </c>
      <c r="D9" s="32">
        <v>351.5038712799419</v>
      </c>
      <c r="E9" s="61">
        <v>81.601853033978372</v>
      </c>
      <c r="F9" s="52">
        <v>0</v>
      </c>
      <c r="Q9" s="27">
        <f t="shared" ref="Q9:Q72" si="0">+IF(A9="","",MONTH(A9))</f>
        <v>3</v>
      </c>
    </row>
    <row r="10" spans="1:17" x14ac:dyDescent="0.35">
      <c r="A10" s="17">
        <f>A9+1</f>
        <v>45718</v>
      </c>
      <c r="B10" s="18">
        <f t="shared" ref="B10:B39" si="1">1-C10</f>
        <v>1</v>
      </c>
      <c r="C10" s="18">
        <f t="shared" ref="C10:C38" si="2">(F10/86400)</f>
        <v>0</v>
      </c>
      <c r="D10" s="32">
        <v>323.59333254521812</v>
      </c>
      <c r="E10" s="61">
        <v>73.385759727144091</v>
      </c>
      <c r="F10" s="52">
        <v>0</v>
      </c>
      <c r="Q10" s="27">
        <f t="shared" si="0"/>
        <v>3</v>
      </c>
    </row>
    <row r="11" spans="1:17" x14ac:dyDescent="0.35">
      <c r="A11" s="17">
        <f t="shared" ref="A11:A74" si="3">A10+1</f>
        <v>45719</v>
      </c>
      <c r="B11" s="18">
        <f t="shared" si="1"/>
        <v>1</v>
      </c>
      <c r="C11" s="18">
        <f t="shared" si="2"/>
        <v>0</v>
      </c>
      <c r="D11" s="32">
        <v>497.60165988934074</v>
      </c>
      <c r="E11" s="61">
        <v>103.75520173477209</v>
      </c>
      <c r="F11" s="52">
        <v>0</v>
      </c>
      <c r="Q11" s="27">
        <f t="shared" si="0"/>
        <v>3</v>
      </c>
    </row>
    <row r="12" spans="1:17" x14ac:dyDescent="0.35">
      <c r="A12" s="17">
        <f t="shared" si="3"/>
        <v>45720</v>
      </c>
      <c r="B12" s="18">
        <f t="shared" si="1"/>
        <v>1</v>
      </c>
      <c r="C12" s="18">
        <f t="shared" si="2"/>
        <v>0</v>
      </c>
      <c r="D12" s="32">
        <v>354.54221641824648</v>
      </c>
      <c r="E12" s="61">
        <v>95.461281424502701</v>
      </c>
      <c r="F12" s="52">
        <v>0</v>
      </c>
      <c r="Q12" s="27">
        <f t="shared" si="0"/>
        <v>3</v>
      </c>
    </row>
    <row r="13" spans="1:17" x14ac:dyDescent="0.35">
      <c r="A13" s="17">
        <f t="shared" si="3"/>
        <v>45721</v>
      </c>
      <c r="B13" s="18">
        <f t="shared" si="1"/>
        <v>1</v>
      </c>
      <c r="C13" s="18">
        <f t="shared" si="2"/>
        <v>0</v>
      </c>
      <c r="D13" s="32">
        <v>429.54612381029852</v>
      </c>
      <c r="E13" s="61">
        <v>106.12960979819299</v>
      </c>
      <c r="F13" s="52">
        <v>0</v>
      </c>
      <c r="Q13" s="27">
        <f t="shared" si="0"/>
        <v>3</v>
      </c>
    </row>
    <row r="14" spans="1:17" x14ac:dyDescent="0.35">
      <c r="A14" s="17">
        <f t="shared" si="3"/>
        <v>45722</v>
      </c>
      <c r="B14" s="18">
        <f t="shared" si="1"/>
        <v>1</v>
      </c>
      <c r="C14" s="18">
        <f t="shared" si="2"/>
        <v>0</v>
      </c>
      <c r="D14" s="32">
        <v>707.79691907943584</v>
      </c>
      <c r="E14" s="61">
        <v>140.6170532371473</v>
      </c>
      <c r="F14" s="52">
        <v>0</v>
      </c>
      <c r="Q14" s="27">
        <f t="shared" si="0"/>
        <v>3</v>
      </c>
    </row>
    <row r="15" spans="1:17" x14ac:dyDescent="0.35">
      <c r="A15" s="17">
        <f t="shared" si="3"/>
        <v>45723</v>
      </c>
      <c r="B15" s="18">
        <f t="shared" si="1"/>
        <v>1</v>
      </c>
      <c r="C15" s="18">
        <f t="shared" si="2"/>
        <v>0</v>
      </c>
      <c r="D15" s="32">
        <v>642.65384043975632</v>
      </c>
      <c r="E15" s="61">
        <v>126.64579353452486</v>
      </c>
      <c r="F15" s="52">
        <v>0</v>
      </c>
      <c r="Q15" s="27">
        <f t="shared" si="0"/>
        <v>3</v>
      </c>
    </row>
    <row r="16" spans="1:17" x14ac:dyDescent="0.35">
      <c r="A16" s="17">
        <f t="shared" si="3"/>
        <v>45724</v>
      </c>
      <c r="B16" s="18">
        <f t="shared" si="1"/>
        <v>1</v>
      </c>
      <c r="C16" s="18">
        <f t="shared" si="2"/>
        <v>0</v>
      </c>
      <c r="D16" s="32">
        <v>406.89552108748694</v>
      </c>
      <c r="E16" s="61">
        <v>88.157022369428205</v>
      </c>
      <c r="F16" s="52">
        <v>0</v>
      </c>
      <c r="Q16" s="27">
        <f t="shared" si="0"/>
        <v>3</v>
      </c>
    </row>
    <row r="17" spans="1:17" x14ac:dyDescent="0.35">
      <c r="A17" s="17">
        <f t="shared" si="3"/>
        <v>45725</v>
      </c>
      <c r="B17" s="18">
        <f t="shared" si="1"/>
        <v>1</v>
      </c>
      <c r="C17" s="18">
        <f t="shared" si="2"/>
        <v>0</v>
      </c>
      <c r="D17" s="32">
        <v>343.22619246861927</v>
      </c>
      <c r="E17" s="61">
        <v>72.557434477986334</v>
      </c>
      <c r="F17" s="52">
        <v>0</v>
      </c>
      <c r="Q17" s="27">
        <f t="shared" si="0"/>
        <v>3</v>
      </c>
    </row>
    <row r="18" spans="1:17" x14ac:dyDescent="0.35">
      <c r="A18" s="17">
        <f t="shared" si="3"/>
        <v>45726</v>
      </c>
      <c r="B18" s="18">
        <f t="shared" si="1"/>
        <v>1</v>
      </c>
      <c r="C18" s="18">
        <f t="shared" si="2"/>
        <v>0</v>
      </c>
      <c r="D18" s="32">
        <v>503.21867732748035</v>
      </c>
      <c r="E18" s="61">
        <v>147.72535605960701</v>
      </c>
      <c r="F18" s="52">
        <v>0</v>
      </c>
      <c r="Q18" s="27">
        <f t="shared" si="0"/>
        <v>3</v>
      </c>
    </row>
    <row r="19" spans="1:17" x14ac:dyDescent="0.35">
      <c r="A19" s="17">
        <f t="shared" si="3"/>
        <v>45727</v>
      </c>
      <c r="B19" s="18">
        <f t="shared" si="1"/>
        <v>1</v>
      </c>
      <c r="C19" s="18">
        <f t="shared" si="2"/>
        <v>0</v>
      </c>
      <c r="D19" s="32">
        <v>474.39385449340682</v>
      </c>
      <c r="E19" s="61">
        <v>145.00775420736193</v>
      </c>
      <c r="F19" s="52">
        <v>0</v>
      </c>
      <c r="Q19" s="27">
        <f t="shared" si="0"/>
        <v>3</v>
      </c>
    </row>
    <row r="20" spans="1:17" x14ac:dyDescent="0.35">
      <c r="A20" s="17">
        <f t="shared" si="3"/>
        <v>45728</v>
      </c>
      <c r="B20" s="18">
        <f t="shared" si="1"/>
        <v>1</v>
      </c>
      <c r="C20" s="18">
        <f t="shared" si="2"/>
        <v>0</v>
      </c>
      <c r="D20" s="32">
        <v>384.71674121405749</v>
      </c>
      <c r="E20" s="61">
        <v>116.12864415006824</v>
      </c>
      <c r="F20" s="52">
        <v>0</v>
      </c>
      <c r="Q20" s="27">
        <f t="shared" si="0"/>
        <v>3</v>
      </c>
    </row>
    <row r="21" spans="1:17" x14ac:dyDescent="0.35">
      <c r="A21" s="17">
        <f t="shared" si="3"/>
        <v>45729</v>
      </c>
      <c r="B21" s="18">
        <f t="shared" si="1"/>
        <v>1</v>
      </c>
      <c r="C21" s="18">
        <f t="shared" si="2"/>
        <v>0</v>
      </c>
      <c r="D21" s="32">
        <v>349.95924193437435</v>
      </c>
      <c r="E21" s="61">
        <v>96.003335973312218</v>
      </c>
      <c r="F21" s="52">
        <v>0</v>
      </c>
      <c r="Q21" s="27">
        <f t="shared" si="0"/>
        <v>3</v>
      </c>
    </row>
    <row r="22" spans="1:17" x14ac:dyDescent="0.35">
      <c r="A22" s="17">
        <f t="shared" si="3"/>
        <v>45730</v>
      </c>
      <c r="B22" s="18">
        <f t="shared" si="1"/>
        <v>1</v>
      </c>
      <c r="C22" s="18">
        <f t="shared" si="2"/>
        <v>0</v>
      </c>
      <c r="D22" s="32">
        <v>516.61492417125214</v>
      </c>
      <c r="E22" s="61">
        <v>153.30520318749021</v>
      </c>
      <c r="F22" s="52">
        <v>0</v>
      </c>
      <c r="Q22" s="27">
        <f t="shared" si="0"/>
        <v>3</v>
      </c>
    </row>
    <row r="23" spans="1:17" x14ac:dyDescent="0.35">
      <c r="A23" s="17">
        <f t="shared" si="3"/>
        <v>45731</v>
      </c>
      <c r="B23" s="18">
        <f t="shared" si="1"/>
        <v>1</v>
      </c>
      <c r="C23" s="18">
        <f t="shared" si="2"/>
        <v>0</v>
      </c>
      <c r="D23" s="32">
        <v>337.88370071406393</v>
      </c>
      <c r="E23" s="61">
        <v>81.581604677163227</v>
      </c>
      <c r="F23" s="52">
        <v>0</v>
      </c>
      <c r="Q23" s="27">
        <f t="shared" si="0"/>
        <v>3</v>
      </c>
    </row>
    <row r="24" spans="1:17" x14ac:dyDescent="0.35">
      <c r="A24" s="17">
        <f t="shared" si="3"/>
        <v>45732</v>
      </c>
      <c r="B24" s="18">
        <f t="shared" si="1"/>
        <v>1</v>
      </c>
      <c r="C24" s="18">
        <f t="shared" si="2"/>
        <v>0</v>
      </c>
      <c r="D24" s="32">
        <v>306.95636765047641</v>
      </c>
      <c r="E24" s="61">
        <v>72.501667790355199</v>
      </c>
      <c r="F24" s="52">
        <v>0</v>
      </c>
      <c r="Q24" s="27">
        <f t="shared" si="0"/>
        <v>3</v>
      </c>
    </row>
    <row r="25" spans="1:17" x14ac:dyDescent="0.35">
      <c r="A25" s="17">
        <f t="shared" si="3"/>
        <v>45733</v>
      </c>
      <c r="B25" s="18">
        <f t="shared" si="1"/>
        <v>1</v>
      </c>
      <c r="C25" s="18">
        <f t="shared" si="2"/>
        <v>0</v>
      </c>
      <c r="D25" s="32">
        <v>447.90938835307043</v>
      </c>
      <c r="E25" s="61">
        <v>134.70442323297618</v>
      </c>
      <c r="F25" s="52">
        <v>0</v>
      </c>
      <c r="Q25" s="27">
        <f t="shared" si="0"/>
        <v>3</v>
      </c>
    </row>
    <row r="26" spans="1:17" x14ac:dyDescent="0.35">
      <c r="A26" s="17">
        <f t="shared" si="3"/>
        <v>45734</v>
      </c>
      <c r="B26" s="18">
        <f t="shared" si="1"/>
        <v>1</v>
      </c>
      <c r="C26" s="18">
        <f t="shared" si="2"/>
        <v>0</v>
      </c>
      <c r="D26" s="32">
        <v>371.86876935116192</v>
      </c>
      <c r="E26" s="61">
        <v>96.034454876668278</v>
      </c>
      <c r="F26" s="52">
        <v>0</v>
      </c>
      <c r="Q26" s="27">
        <f t="shared" si="0"/>
        <v>3</v>
      </c>
    </row>
    <row r="27" spans="1:17" x14ac:dyDescent="0.35">
      <c r="A27" s="17">
        <f t="shared" si="3"/>
        <v>45735</v>
      </c>
      <c r="B27" s="18">
        <f t="shared" si="1"/>
        <v>1</v>
      </c>
      <c r="C27" s="18">
        <f t="shared" si="2"/>
        <v>0</v>
      </c>
      <c r="D27" s="32">
        <v>359.011943250542</v>
      </c>
      <c r="E27" s="61">
        <v>104.48420070219102</v>
      </c>
      <c r="F27" s="52">
        <v>0</v>
      </c>
      <c r="Q27" s="27">
        <f t="shared" si="0"/>
        <v>3</v>
      </c>
    </row>
    <row r="28" spans="1:17" x14ac:dyDescent="0.35">
      <c r="A28" s="17">
        <f t="shared" si="3"/>
        <v>45736</v>
      </c>
      <c r="B28" s="18">
        <f t="shared" si="1"/>
        <v>1</v>
      </c>
      <c r="C28" s="18">
        <f t="shared" si="2"/>
        <v>0</v>
      </c>
      <c r="D28" s="32">
        <v>369.25155787333716</v>
      </c>
      <c r="E28" s="61">
        <v>104.54244099499766</v>
      </c>
      <c r="F28" s="52">
        <v>0</v>
      </c>
      <c r="Q28" s="27">
        <f t="shared" si="0"/>
        <v>3</v>
      </c>
    </row>
    <row r="29" spans="1:17" x14ac:dyDescent="0.35">
      <c r="A29" s="17">
        <f t="shared" si="3"/>
        <v>45737</v>
      </c>
      <c r="B29" s="18">
        <f t="shared" si="1"/>
        <v>1</v>
      </c>
      <c r="C29" s="18">
        <f t="shared" si="2"/>
        <v>0</v>
      </c>
      <c r="D29" s="32">
        <v>341.69166756727549</v>
      </c>
      <c r="E29" s="61">
        <v>86.252700200586332</v>
      </c>
      <c r="F29" s="52">
        <v>0</v>
      </c>
      <c r="Q29" s="27">
        <f t="shared" si="0"/>
        <v>3</v>
      </c>
    </row>
    <row r="30" spans="1:17" x14ac:dyDescent="0.35">
      <c r="A30" s="17">
        <f t="shared" si="3"/>
        <v>45738</v>
      </c>
      <c r="B30" s="18">
        <f t="shared" si="1"/>
        <v>1</v>
      </c>
      <c r="C30" s="18">
        <f t="shared" si="2"/>
        <v>0</v>
      </c>
      <c r="D30" s="32">
        <v>340.64970372952246</v>
      </c>
      <c r="E30" s="61">
        <v>80.202468124327922</v>
      </c>
      <c r="F30" s="52">
        <v>0</v>
      </c>
      <c r="Q30" s="27">
        <f t="shared" si="0"/>
        <v>3</v>
      </c>
    </row>
    <row r="31" spans="1:17" x14ac:dyDescent="0.35">
      <c r="A31" s="17">
        <f t="shared" si="3"/>
        <v>45739</v>
      </c>
      <c r="B31" s="18">
        <f t="shared" si="1"/>
        <v>1</v>
      </c>
      <c r="C31" s="18">
        <f t="shared" si="2"/>
        <v>0</v>
      </c>
      <c r="D31" s="32">
        <v>317.29893778452202</v>
      </c>
      <c r="E31" s="61">
        <v>73.382453759908586</v>
      </c>
      <c r="F31" s="52">
        <v>0</v>
      </c>
      <c r="Q31" s="27">
        <f t="shared" si="0"/>
        <v>3</v>
      </c>
    </row>
    <row r="32" spans="1:17" x14ac:dyDescent="0.35">
      <c r="A32" s="17">
        <f t="shared" si="3"/>
        <v>45740</v>
      </c>
      <c r="B32" s="18">
        <f t="shared" si="1"/>
        <v>1</v>
      </c>
      <c r="C32" s="18">
        <f t="shared" si="2"/>
        <v>0</v>
      </c>
      <c r="D32" s="32">
        <v>363.46076421248836</v>
      </c>
      <c r="E32" s="61">
        <v>97.7511415790391</v>
      </c>
      <c r="F32" s="52">
        <v>0</v>
      </c>
      <c r="Q32" s="27">
        <f t="shared" si="0"/>
        <v>3</v>
      </c>
    </row>
    <row r="33" spans="1:17" x14ac:dyDescent="0.35">
      <c r="A33" s="17">
        <f t="shared" si="3"/>
        <v>45741</v>
      </c>
      <c r="B33" s="18">
        <f t="shared" si="1"/>
        <v>1</v>
      </c>
      <c r="C33" s="18">
        <f t="shared" si="2"/>
        <v>0</v>
      </c>
      <c r="D33" s="32">
        <v>412.79691700038398</v>
      </c>
      <c r="E33" s="61">
        <v>93.062184004655066</v>
      </c>
      <c r="F33" s="52">
        <v>0</v>
      </c>
      <c r="Q33" s="27">
        <f t="shared" si="0"/>
        <v>3</v>
      </c>
    </row>
    <row r="34" spans="1:17" x14ac:dyDescent="0.35">
      <c r="A34" s="17">
        <f t="shared" si="3"/>
        <v>45742</v>
      </c>
      <c r="B34" s="18">
        <f t="shared" si="1"/>
        <v>1</v>
      </c>
      <c r="C34" s="18">
        <f t="shared" si="2"/>
        <v>0</v>
      </c>
      <c r="D34" s="32">
        <v>331.88117573483424</v>
      </c>
      <c r="E34" s="61">
        <v>87.459759930806072</v>
      </c>
      <c r="F34" s="52">
        <v>0</v>
      </c>
      <c r="Q34" s="27">
        <f t="shared" si="0"/>
        <v>3</v>
      </c>
    </row>
    <row r="35" spans="1:17" x14ac:dyDescent="0.35">
      <c r="A35" s="17">
        <f t="shared" si="3"/>
        <v>45743</v>
      </c>
      <c r="B35" s="18">
        <f t="shared" si="1"/>
        <v>1</v>
      </c>
      <c r="C35" s="18">
        <f t="shared" si="2"/>
        <v>0</v>
      </c>
      <c r="D35" s="32">
        <v>337.91150564271953</v>
      </c>
      <c r="E35" s="61">
        <v>86.829781842141472</v>
      </c>
      <c r="F35" s="52">
        <v>0</v>
      </c>
      <c r="Q35" s="27">
        <f t="shared" si="0"/>
        <v>3</v>
      </c>
    </row>
    <row r="36" spans="1:17" x14ac:dyDescent="0.35">
      <c r="A36" s="17">
        <f t="shared" si="3"/>
        <v>45744</v>
      </c>
      <c r="B36" s="18">
        <f t="shared" si="1"/>
        <v>1</v>
      </c>
      <c r="C36" s="18">
        <f t="shared" si="2"/>
        <v>0</v>
      </c>
      <c r="D36" s="32">
        <v>342.47460296626855</v>
      </c>
      <c r="E36" s="61">
        <v>88.758221625514835</v>
      </c>
      <c r="F36" s="52">
        <v>0</v>
      </c>
      <c r="Q36" s="27">
        <f t="shared" si="0"/>
        <v>3</v>
      </c>
    </row>
    <row r="37" spans="1:17" x14ac:dyDescent="0.35">
      <c r="A37" s="17">
        <f t="shared" si="3"/>
        <v>45745</v>
      </c>
      <c r="B37" s="18">
        <f t="shared" si="1"/>
        <v>1</v>
      </c>
      <c r="C37" s="18">
        <f>(F37/86400)</f>
        <v>0</v>
      </c>
      <c r="D37" s="32">
        <v>378.65279494574924</v>
      </c>
      <c r="E37" s="61">
        <v>76.587908881720196</v>
      </c>
      <c r="F37" s="52">
        <v>0</v>
      </c>
      <c r="Q37" s="27">
        <f t="shared" si="0"/>
        <v>3</v>
      </c>
    </row>
    <row r="38" spans="1:17" x14ac:dyDescent="0.35">
      <c r="A38" s="17">
        <f t="shared" si="3"/>
        <v>45746</v>
      </c>
      <c r="B38" s="18">
        <f t="shared" si="1"/>
        <v>1</v>
      </c>
      <c r="C38" s="18">
        <f t="shared" si="2"/>
        <v>0</v>
      </c>
      <c r="D38" s="32">
        <v>383.23986315255956</v>
      </c>
      <c r="E38" s="61">
        <v>74.53414693944265</v>
      </c>
      <c r="F38" s="52">
        <v>0</v>
      </c>
      <c r="Q38" s="27">
        <f t="shared" si="0"/>
        <v>3</v>
      </c>
    </row>
    <row r="39" spans="1:17" x14ac:dyDescent="0.35">
      <c r="A39" s="17">
        <f t="shared" si="3"/>
        <v>45747</v>
      </c>
      <c r="B39" s="18">
        <f t="shared" si="1"/>
        <v>1</v>
      </c>
      <c r="C39" s="18">
        <f>(F39/86400)</f>
        <v>0</v>
      </c>
      <c r="D39" s="32">
        <v>367.31152974973759</v>
      </c>
      <c r="E39" s="61">
        <v>89.337951265347755</v>
      </c>
      <c r="F39" s="52">
        <v>0</v>
      </c>
      <c r="Q39" s="27">
        <f t="shared" si="0"/>
        <v>3</v>
      </c>
    </row>
    <row r="40" spans="1:17" x14ac:dyDescent="0.35">
      <c r="A40" s="17">
        <f t="shared" si="3"/>
        <v>45748</v>
      </c>
      <c r="B40" s="18">
        <f t="shared" ref="B40:B93" si="4">1-C40</f>
        <v>1</v>
      </c>
      <c r="C40" s="18">
        <f t="shared" ref="C40:C93" si="5">(F40/86400)</f>
        <v>0</v>
      </c>
      <c r="D40" s="32">
        <v>766.88156899470516</v>
      </c>
      <c r="E40" s="61">
        <v>142.31156221496556</v>
      </c>
      <c r="F40" s="52">
        <v>0</v>
      </c>
      <c r="Q40" s="27">
        <f t="shared" si="0"/>
        <v>4</v>
      </c>
    </row>
    <row r="41" spans="1:17" x14ac:dyDescent="0.35">
      <c r="A41" s="17">
        <f t="shared" si="3"/>
        <v>45749</v>
      </c>
      <c r="B41" s="18">
        <f t="shared" si="4"/>
        <v>1</v>
      </c>
      <c r="C41" s="18">
        <f t="shared" si="5"/>
        <v>0</v>
      </c>
      <c r="D41" s="32">
        <v>369.1695204593658</v>
      </c>
      <c r="E41" s="61">
        <v>94.682885012970573</v>
      </c>
      <c r="F41" s="52">
        <v>0</v>
      </c>
      <c r="Q41" s="27">
        <f t="shared" si="0"/>
        <v>4</v>
      </c>
    </row>
    <row r="42" spans="1:17" x14ac:dyDescent="0.35">
      <c r="A42" s="17">
        <f t="shared" si="3"/>
        <v>45750</v>
      </c>
      <c r="B42" s="18">
        <f t="shared" si="4"/>
        <v>1</v>
      </c>
      <c r="C42" s="18">
        <f t="shared" si="5"/>
        <v>0</v>
      </c>
      <c r="D42" s="32">
        <v>351.71658362218369</v>
      </c>
      <c r="E42" s="61">
        <v>88.226334681851128</v>
      </c>
      <c r="F42" s="52">
        <v>0</v>
      </c>
      <c r="Q42" s="27">
        <f t="shared" si="0"/>
        <v>4</v>
      </c>
    </row>
    <row r="43" spans="1:17" x14ac:dyDescent="0.35">
      <c r="A43" s="17">
        <f t="shared" si="3"/>
        <v>45751</v>
      </c>
      <c r="B43" s="18">
        <f t="shared" si="4"/>
        <v>1</v>
      </c>
      <c r="C43" s="18">
        <f t="shared" si="5"/>
        <v>0</v>
      </c>
      <c r="D43" s="32">
        <v>336.39897874011882</v>
      </c>
      <c r="E43" s="61">
        <v>90.510999339815825</v>
      </c>
      <c r="F43" s="52">
        <v>0</v>
      </c>
      <c r="Q43" s="27">
        <f t="shared" si="0"/>
        <v>4</v>
      </c>
    </row>
    <row r="44" spans="1:17" x14ac:dyDescent="0.35">
      <c r="A44" s="17">
        <f t="shared" si="3"/>
        <v>45752</v>
      </c>
      <c r="B44" s="18">
        <f t="shared" si="4"/>
        <v>1</v>
      </c>
      <c r="C44" s="18">
        <f t="shared" si="5"/>
        <v>0</v>
      </c>
      <c r="D44" s="32">
        <v>345.30595355731225</v>
      </c>
      <c r="E44" s="61">
        <v>74.7284609201282</v>
      </c>
      <c r="F44" s="52">
        <v>0</v>
      </c>
      <c r="Q44" s="27">
        <f t="shared" si="0"/>
        <v>4</v>
      </c>
    </row>
    <row r="45" spans="1:17" x14ac:dyDescent="0.35">
      <c r="A45" s="17">
        <f t="shared" si="3"/>
        <v>45753</v>
      </c>
      <c r="B45" s="18">
        <f t="shared" si="4"/>
        <v>1</v>
      </c>
      <c r="C45" s="18">
        <f t="shared" si="5"/>
        <v>0</v>
      </c>
      <c r="D45" s="32">
        <v>327.27036095577023</v>
      </c>
      <c r="E45" s="61">
        <v>71.279886377372179</v>
      </c>
      <c r="F45" s="52">
        <v>0</v>
      </c>
      <c r="Q45" s="27">
        <f t="shared" si="0"/>
        <v>4</v>
      </c>
    </row>
    <row r="46" spans="1:17" x14ac:dyDescent="0.35">
      <c r="A46" s="17">
        <f t="shared" si="3"/>
        <v>45754</v>
      </c>
      <c r="B46" s="18">
        <f t="shared" si="4"/>
        <v>1</v>
      </c>
      <c r="C46" s="18">
        <f t="shared" si="5"/>
        <v>0</v>
      </c>
      <c r="D46" s="32">
        <v>355.14872927448329</v>
      </c>
      <c r="E46" s="61">
        <v>93.926554113568415</v>
      </c>
      <c r="F46" s="52">
        <v>0</v>
      </c>
      <c r="Q46" s="27">
        <f t="shared" si="0"/>
        <v>4</v>
      </c>
    </row>
    <row r="47" spans="1:17" x14ac:dyDescent="0.35">
      <c r="A47" s="17">
        <f t="shared" si="3"/>
        <v>45755</v>
      </c>
      <c r="B47" s="18">
        <f t="shared" si="4"/>
        <v>1</v>
      </c>
      <c r="C47" s="18">
        <f t="shared" si="5"/>
        <v>0</v>
      </c>
      <c r="D47" s="32">
        <v>389.14407262660802</v>
      </c>
      <c r="E47" s="61">
        <v>103.75160349261529</v>
      </c>
      <c r="F47" s="52">
        <v>0</v>
      </c>
      <c r="Q47" s="27">
        <f t="shared" si="0"/>
        <v>4</v>
      </c>
    </row>
    <row r="48" spans="1:17" x14ac:dyDescent="0.35">
      <c r="A48" s="17">
        <f t="shared" si="3"/>
        <v>45756</v>
      </c>
      <c r="B48" s="18">
        <f t="shared" si="4"/>
        <v>1</v>
      </c>
      <c r="C48" s="18">
        <f t="shared" si="5"/>
        <v>0</v>
      </c>
      <c r="D48" s="32">
        <v>381.38789788069715</v>
      </c>
      <c r="E48" s="61">
        <v>94.742191092024299</v>
      </c>
      <c r="F48" s="52">
        <v>0</v>
      </c>
      <c r="Q48" s="27">
        <f t="shared" si="0"/>
        <v>4</v>
      </c>
    </row>
    <row r="49" spans="1:17" x14ac:dyDescent="0.35">
      <c r="A49" s="17">
        <f t="shared" si="3"/>
        <v>45757</v>
      </c>
      <c r="B49" s="18">
        <f t="shared" si="4"/>
        <v>1</v>
      </c>
      <c r="C49" s="18">
        <f t="shared" si="5"/>
        <v>0</v>
      </c>
      <c r="D49" s="32">
        <v>591.97877033360908</v>
      </c>
      <c r="E49" s="61">
        <v>175.81230281364941</v>
      </c>
      <c r="F49" s="52">
        <v>0</v>
      </c>
      <c r="Q49" s="27">
        <f t="shared" si="0"/>
        <v>4</v>
      </c>
    </row>
    <row r="50" spans="1:17" x14ac:dyDescent="0.35">
      <c r="A50" s="17">
        <f t="shared" si="3"/>
        <v>45758</v>
      </c>
      <c r="B50" s="18">
        <f t="shared" si="4"/>
        <v>1</v>
      </c>
      <c r="C50" s="18">
        <f t="shared" si="5"/>
        <v>0</v>
      </c>
      <c r="D50" s="32">
        <v>430.49483149521575</v>
      </c>
      <c r="E50" s="61">
        <v>122.37189494201519</v>
      </c>
      <c r="F50" s="52">
        <v>0</v>
      </c>
      <c r="Q50" s="27">
        <f t="shared" si="0"/>
        <v>4</v>
      </c>
    </row>
    <row r="51" spans="1:17" x14ac:dyDescent="0.35">
      <c r="A51" s="17">
        <f t="shared" si="3"/>
        <v>45759</v>
      </c>
      <c r="B51" s="18">
        <f t="shared" si="4"/>
        <v>1</v>
      </c>
      <c r="C51" s="18">
        <f t="shared" si="5"/>
        <v>0</v>
      </c>
      <c r="D51" s="32">
        <v>326.79747196350502</v>
      </c>
      <c r="E51" s="61">
        <v>81.575531565702619</v>
      </c>
      <c r="F51" s="52">
        <v>0</v>
      </c>
      <c r="Q51" s="27">
        <f t="shared" si="0"/>
        <v>4</v>
      </c>
    </row>
    <row r="52" spans="1:17" x14ac:dyDescent="0.35">
      <c r="A52" s="17">
        <f t="shared" si="3"/>
        <v>45760</v>
      </c>
      <c r="B52" s="18">
        <f t="shared" si="4"/>
        <v>1</v>
      </c>
      <c r="C52" s="18">
        <f t="shared" si="5"/>
        <v>0</v>
      </c>
      <c r="D52" s="32">
        <v>335.3339138695377</v>
      </c>
      <c r="E52" s="61">
        <v>79.819077192308512</v>
      </c>
      <c r="F52" s="52">
        <v>0</v>
      </c>
      <c r="Q52" s="27">
        <f t="shared" si="0"/>
        <v>4</v>
      </c>
    </row>
    <row r="53" spans="1:17" x14ac:dyDescent="0.35">
      <c r="A53" s="17">
        <f t="shared" si="3"/>
        <v>45761</v>
      </c>
      <c r="B53" s="18">
        <f t="shared" si="4"/>
        <v>1</v>
      </c>
      <c r="C53" s="18">
        <f t="shared" si="5"/>
        <v>0</v>
      </c>
      <c r="D53" s="32">
        <v>410.66742099953649</v>
      </c>
      <c r="E53" s="61">
        <v>125.29676355026274</v>
      </c>
      <c r="F53" s="52">
        <v>0</v>
      </c>
      <c r="Q53" s="27">
        <f t="shared" si="0"/>
        <v>4</v>
      </c>
    </row>
    <row r="54" spans="1:17" x14ac:dyDescent="0.35">
      <c r="A54" s="17">
        <f t="shared" si="3"/>
        <v>45762</v>
      </c>
      <c r="B54" s="18">
        <f t="shared" si="4"/>
        <v>0.99822916666666661</v>
      </c>
      <c r="C54" s="18">
        <f t="shared" si="5"/>
        <v>1.7708333333333332E-3</v>
      </c>
      <c r="D54" s="32">
        <v>1030.1389541222848</v>
      </c>
      <c r="E54" s="61">
        <v>344.45267662146375</v>
      </c>
      <c r="F54" s="52">
        <v>153</v>
      </c>
      <c r="Q54" s="27">
        <f t="shared" si="0"/>
        <v>4</v>
      </c>
    </row>
    <row r="55" spans="1:17" x14ac:dyDescent="0.35">
      <c r="A55" s="17">
        <f t="shared" si="3"/>
        <v>45763</v>
      </c>
      <c r="B55" s="18">
        <f t="shared" si="4"/>
        <v>1</v>
      </c>
      <c r="C55" s="18">
        <f t="shared" si="5"/>
        <v>0</v>
      </c>
      <c r="D55" s="32">
        <v>367.81071710966484</v>
      </c>
      <c r="E55" s="61">
        <v>106.74832404964332</v>
      </c>
      <c r="F55" s="52">
        <v>0</v>
      </c>
      <c r="Q55" s="27">
        <f t="shared" si="0"/>
        <v>4</v>
      </c>
    </row>
    <row r="56" spans="1:17" x14ac:dyDescent="0.35">
      <c r="A56" s="17">
        <f t="shared" si="3"/>
        <v>45764</v>
      </c>
      <c r="B56" s="18">
        <f t="shared" si="4"/>
        <v>1</v>
      </c>
      <c r="C56" s="18">
        <f t="shared" si="5"/>
        <v>0</v>
      </c>
      <c r="D56" s="32">
        <v>403.20959518397933</v>
      </c>
      <c r="E56" s="61">
        <v>117.75250403385392</v>
      </c>
      <c r="F56" s="52">
        <v>0</v>
      </c>
      <c r="Q56" s="27">
        <f t="shared" si="0"/>
        <v>4</v>
      </c>
    </row>
    <row r="57" spans="1:17" x14ac:dyDescent="0.35">
      <c r="A57" s="17">
        <f t="shared" si="3"/>
        <v>45765</v>
      </c>
      <c r="B57" s="18">
        <f t="shared" si="4"/>
        <v>1</v>
      </c>
      <c r="C57" s="18">
        <f t="shared" si="5"/>
        <v>0</v>
      </c>
      <c r="D57" s="32">
        <v>320.96930824781452</v>
      </c>
      <c r="E57" s="61">
        <v>88.776093631250944</v>
      </c>
      <c r="F57" s="52">
        <v>0</v>
      </c>
      <c r="Q57" s="27">
        <f t="shared" si="0"/>
        <v>4</v>
      </c>
    </row>
    <row r="58" spans="1:17" x14ac:dyDescent="0.35">
      <c r="A58" s="17">
        <f t="shared" si="3"/>
        <v>45766</v>
      </c>
      <c r="B58" s="18">
        <f t="shared" si="4"/>
        <v>1</v>
      </c>
      <c r="C58" s="18">
        <f t="shared" si="5"/>
        <v>0</v>
      </c>
      <c r="D58" s="32">
        <v>333.67697006719607</v>
      </c>
      <c r="E58" s="61">
        <v>80.040632862090376</v>
      </c>
      <c r="F58" s="52">
        <v>0</v>
      </c>
      <c r="Q58" s="27">
        <f t="shared" si="0"/>
        <v>4</v>
      </c>
    </row>
    <row r="59" spans="1:17" x14ac:dyDescent="0.35">
      <c r="A59" s="17">
        <f t="shared" si="3"/>
        <v>45767</v>
      </c>
      <c r="B59" s="18">
        <f t="shared" si="4"/>
        <v>1</v>
      </c>
      <c r="C59" s="18">
        <f t="shared" si="5"/>
        <v>0</v>
      </c>
      <c r="D59" s="32">
        <v>364.10188679245283</v>
      </c>
      <c r="E59" s="61">
        <v>77.323481093127242</v>
      </c>
      <c r="F59" s="52">
        <v>0</v>
      </c>
      <c r="Q59" s="27">
        <f t="shared" si="0"/>
        <v>4</v>
      </c>
    </row>
    <row r="60" spans="1:17" x14ac:dyDescent="0.35">
      <c r="A60" s="17">
        <f t="shared" si="3"/>
        <v>45768</v>
      </c>
      <c r="B60" s="18">
        <f t="shared" si="4"/>
        <v>1</v>
      </c>
      <c r="C60" s="18">
        <f t="shared" si="5"/>
        <v>0</v>
      </c>
      <c r="D60" s="32">
        <v>302.39576128402945</v>
      </c>
      <c r="E60" s="61">
        <v>73.692515402334323</v>
      </c>
      <c r="F60" s="52">
        <v>0</v>
      </c>
      <c r="Q60" s="27">
        <f t="shared" si="0"/>
        <v>4</v>
      </c>
    </row>
    <row r="61" spans="1:17" x14ac:dyDescent="0.35">
      <c r="A61" s="17">
        <f t="shared" si="3"/>
        <v>45769</v>
      </c>
      <c r="B61" s="18">
        <f t="shared" si="4"/>
        <v>1</v>
      </c>
      <c r="C61" s="18">
        <f t="shared" si="5"/>
        <v>0</v>
      </c>
      <c r="D61" s="32">
        <v>364.14965795474478</v>
      </c>
      <c r="E61" s="61">
        <v>110.97128141165703</v>
      </c>
      <c r="F61" s="52">
        <v>0</v>
      </c>
      <c r="Q61" s="27">
        <f t="shared" si="0"/>
        <v>4</v>
      </c>
    </row>
    <row r="62" spans="1:17" x14ac:dyDescent="0.35">
      <c r="A62" s="17">
        <f t="shared" si="3"/>
        <v>45770</v>
      </c>
      <c r="B62" s="18">
        <f t="shared" si="4"/>
        <v>1</v>
      </c>
      <c r="C62" s="18">
        <f t="shared" si="5"/>
        <v>0</v>
      </c>
      <c r="D62" s="32">
        <v>389.14046699760985</v>
      </c>
      <c r="E62" s="61">
        <v>93.35087761801509</v>
      </c>
      <c r="F62" s="52">
        <v>0</v>
      </c>
      <c r="Q62" s="27">
        <f t="shared" si="0"/>
        <v>4</v>
      </c>
    </row>
    <row r="63" spans="1:17" x14ac:dyDescent="0.35">
      <c r="A63" s="17">
        <f t="shared" si="3"/>
        <v>45771</v>
      </c>
      <c r="B63" s="18">
        <f t="shared" si="4"/>
        <v>1</v>
      </c>
      <c r="C63" s="18">
        <f t="shared" si="5"/>
        <v>0</v>
      </c>
      <c r="D63" s="32">
        <v>321.96131879543094</v>
      </c>
      <c r="E63" s="61">
        <v>86.941657900813297</v>
      </c>
      <c r="F63" s="52">
        <v>0</v>
      </c>
      <c r="Q63" s="27">
        <f t="shared" si="0"/>
        <v>4</v>
      </c>
    </row>
    <row r="64" spans="1:17" x14ac:dyDescent="0.35">
      <c r="A64" s="17">
        <f t="shared" si="3"/>
        <v>45772</v>
      </c>
      <c r="B64" s="18">
        <f t="shared" si="4"/>
        <v>1</v>
      </c>
      <c r="C64" s="18">
        <f t="shared" si="5"/>
        <v>0</v>
      </c>
      <c r="D64" s="32">
        <v>359.79885669450204</v>
      </c>
      <c r="E64" s="61">
        <v>92.201109054849127</v>
      </c>
      <c r="F64" s="52">
        <v>0</v>
      </c>
      <c r="Q64" s="27">
        <f t="shared" si="0"/>
        <v>4</v>
      </c>
    </row>
    <row r="65" spans="1:17" x14ac:dyDescent="0.35">
      <c r="A65" s="17">
        <f t="shared" si="3"/>
        <v>45773</v>
      </c>
      <c r="B65" s="18">
        <f t="shared" si="4"/>
        <v>1</v>
      </c>
      <c r="C65" s="18">
        <f t="shared" si="5"/>
        <v>0</v>
      </c>
      <c r="D65" s="32">
        <v>342.59060487435283</v>
      </c>
      <c r="E65" s="61">
        <v>78.07801180574188</v>
      </c>
      <c r="F65" s="52">
        <v>0</v>
      </c>
      <c r="Q65" s="27">
        <f t="shared" si="0"/>
        <v>4</v>
      </c>
    </row>
    <row r="66" spans="1:17" x14ac:dyDescent="0.35">
      <c r="A66" s="17">
        <f t="shared" si="3"/>
        <v>45774</v>
      </c>
      <c r="B66" s="18">
        <f t="shared" si="4"/>
        <v>1</v>
      </c>
      <c r="C66" s="18">
        <f t="shared" si="5"/>
        <v>0</v>
      </c>
      <c r="D66" s="32">
        <v>330.27873741767121</v>
      </c>
      <c r="E66" s="61">
        <v>74.912555903248773</v>
      </c>
      <c r="F66" s="52">
        <v>0</v>
      </c>
      <c r="Q66" s="27">
        <f t="shared" si="0"/>
        <v>4</v>
      </c>
    </row>
    <row r="67" spans="1:17" x14ac:dyDescent="0.35">
      <c r="A67" s="17">
        <f t="shared" si="3"/>
        <v>45775</v>
      </c>
      <c r="B67" s="18">
        <f t="shared" si="4"/>
        <v>1</v>
      </c>
      <c r="C67" s="18">
        <f t="shared" si="5"/>
        <v>0</v>
      </c>
      <c r="D67" s="32">
        <v>342.0031945236737</v>
      </c>
      <c r="E67" s="61">
        <v>92.573910282578126</v>
      </c>
      <c r="F67" s="52">
        <v>0</v>
      </c>
      <c r="Q67" s="27">
        <f t="shared" si="0"/>
        <v>4</v>
      </c>
    </row>
    <row r="68" spans="1:17" x14ac:dyDescent="0.35">
      <c r="A68" s="17">
        <f t="shared" si="3"/>
        <v>45776</v>
      </c>
      <c r="B68" s="18">
        <f t="shared" si="4"/>
        <v>1</v>
      </c>
      <c r="C68" s="18">
        <f t="shared" si="5"/>
        <v>0</v>
      </c>
      <c r="D68" s="32">
        <v>334.91650294695484</v>
      </c>
      <c r="E68" s="61">
        <v>91.32601693508218</v>
      </c>
      <c r="F68" s="52">
        <v>0</v>
      </c>
      <c r="Q68" s="27">
        <f t="shared" si="0"/>
        <v>4</v>
      </c>
    </row>
    <row r="69" spans="1:17" x14ac:dyDescent="0.35">
      <c r="A69" s="17">
        <f t="shared" si="3"/>
        <v>45777</v>
      </c>
      <c r="B69" s="18">
        <f t="shared" si="4"/>
        <v>1</v>
      </c>
      <c r="C69" s="18">
        <f t="shared" si="5"/>
        <v>0</v>
      </c>
      <c r="D69" s="32">
        <v>354.19134907028882</v>
      </c>
      <c r="E69" s="61">
        <v>95.941821317389568</v>
      </c>
      <c r="F69" s="52">
        <v>0</v>
      </c>
      <c r="Q69" s="27">
        <f t="shared" si="0"/>
        <v>4</v>
      </c>
    </row>
    <row r="70" spans="1:17" x14ac:dyDescent="0.35">
      <c r="A70" s="17">
        <f t="shared" si="3"/>
        <v>45778</v>
      </c>
      <c r="B70" s="18">
        <f t="shared" si="4"/>
        <v>1</v>
      </c>
      <c r="C70" s="18">
        <f t="shared" si="5"/>
        <v>0</v>
      </c>
      <c r="D70" s="32">
        <v>373.12600821792728</v>
      </c>
      <c r="E70" s="61">
        <v>79.256082761603807</v>
      </c>
      <c r="F70" s="52">
        <v>0</v>
      </c>
      <c r="Q70" s="27">
        <f t="shared" si="0"/>
        <v>5</v>
      </c>
    </row>
    <row r="71" spans="1:17" x14ac:dyDescent="0.35">
      <c r="A71" s="17">
        <f t="shared" si="3"/>
        <v>45779</v>
      </c>
      <c r="B71" s="18">
        <f t="shared" si="4"/>
        <v>1</v>
      </c>
      <c r="C71" s="18">
        <f t="shared" si="5"/>
        <v>0</v>
      </c>
      <c r="D71" s="32">
        <v>409.61924281503315</v>
      </c>
      <c r="E71" s="61">
        <v>111.44478931983616</v>
      </c>
      <c r="F71" s="52">
        <v>0</v>
      </c>
      <c r="Q71" s="27">
        <f t="shared" si="0"/>
        <v>5</v>
      </c>
    </row>
    <row r="72" spans="1:17" x14ac:dyDescent="0.35">
      <c r="A72" s="17">
        <f t="shared" si="3"/>
        <v>45780</v>
      </c>
      <c r="B72" s="18">
        <f t="shared" si="4"/>
        <v>1</v>
      </c>
      <c r="C72" s="18">
        <f t="shared" si="5"/>
        <v>0</v>
      </c>
      <c r="D72" s="32">
        <v>339.33152400835075</v>
      </c>
      <c r="E72" s="61">
        <v>79.749341030388848</v>
      </c>
      <c r="F72" s="52">
        <v>0</v>
      </c>
      <c r="Q72" s="27">
        <f t="shared" si="0"/>
        <v>5</v>
      </c>
    </row>
    <row r="73" spans="1:17" x14ac:dyDescent="0.35">
      <c r="A73" s="17">
        <f t="shared" si="3"/>
        <v>45781</v>
      </c>
      <c r="B73" s="18">
        <f t="shared" si="4"/>
        <v>1</v>
      </c>
      <c r="C73" s="18">
        <f t="shared" si="5"/>
        <v>0</v>
      </c>
      <c r="D73" s="32">
        <v>324.46698553429769</v>
      </c>
      <c r="E73" s="61">
        <v>75.721241365551975</v>
      </c>
      <c r="F73" s="52">
        <v>0</v>
      </c>
      <c r="Q73" s="27">
        <f t="shared" ref="Q73:Q100" si="6">+IF(A73="","",MONTH(A73))</f>
        <v>5</v>
      </c>
    </row>
    <row r="74" spans="1:17" x14ac:dyDescent="0.35">
      <c r="A74" s="17">
        <f t="shared" si="3"/>
        <v>45782</v>
      </c>
      <c r="B74" s="18">
        <f t="shared" si="4"/>
        <v>1</v>
      </c>
      <c r="C74" s="18">
        <f t="shared" si="5"/>
        <v>0</v>
      </c>
      <c r="D74" s="32">
        <v>415.82942912310102</v>
      </c>
      <c r="E74" s="61">
        <v>138.92762532113682</v>
      </c>
      <c r="F74" s="52">
        <v>0</v>
      </c>
      <c r="Q74" s="27">
        <f t="shared" si="6"/>
        <v>5</v>
      </c>
    </row>
    <row r="75" spans="1:17" x14ac:dyDescent="0.35">
      <c r="A75" s="17">
        <f t="shared" ref="A75:A100" si="7">A74+1</f>
        <v>45783</v>
      </c>
      <c r="B75" s="18">
        <f t="shared" si="4"/>
        <v>1</v>
      </c>
      <c r="C75" s="18">
        <f t="shared" si="5"/>
        <v>0</v>
      </c>
      <c r="D75" s="32">
        <v>441.28613196650304</v>
      </c>
      <c r="E75" s="61">
        <v>118.81713146885686</v>
      </c>
      <c r="F75" s="52">
        <v>0</v>
      </c>
      <c r="Q75" s="27">
        <f t="shared" si="6"/>
        <v>5</v>
      </c>
    </row>
    <row r="76" spans="1:17" x14ac:dyDescent="0.35">
      <c r="A76" s="17">
        <f t="shared" si="7"/>
        <v>45784</v>
      </c>
      <c r="B76" s="18">
        <f t="shared" si="4"/>
        <v>1</v>
      </c>
      <c r="C76" s="18">
        <f t="shared" si="5"/>
        <v>0</v>
      </c>
      <c r="D76" s="32">
        <v>412.99835905450283</v>
      </c>
      <c r="E76" s="61">
        <v>108.82807759492508</v>
      </c>
      <c r="F76" s="52">
        <v>0</v>
      </c>
      <c r="Q76" s="27">
        <f t="shared" si="6"/>
        <v>5</v>
      </c>
    </row>
    <row r="77" spans="1:17" x14ac:dyDescent="0.35">
      <c r="A77" s="17">
        <f t="shared" si="7"/>
        <v>45785</v>
      </c>
      <c r="B77" s="18">
        <f t="shared" si="4"/>
        <v>1</v>
      </c>
      <c r="C77" s="18">
        <f t="shared" si="5"/>
        <v>0</v>
      </c>
      <c r="D77" s="32">
        <v>423.06443647679612</v>
      </c>
      <c r="E77" s="61">
        <v>127.29976801477268</v>
      </c>
      <c r="F77" s="52">
        <v>0</v>
      </c>
      <c r="Q77" s="27">
        <f t="shared" si="6"/>
        <v>5</v>
      </c>
    </row>
    <row r="78" spans="1:17" x14ac:dyDescent="0.35">
      <c r="A78" s="17">
        <f t="shared" si="7"/>
        <v>45786</v>
      </c>
      <c r="B78" s="18">
        <f t="shared" si="4"/>
        <v>0.85763888888888884</v>
      </c>
      <c r="C78" s="18">
        <f t="shared" si="5"/>
        <v>0.1423611111111111</v>
      </c>
      <c r="D78" s="32">
        <v>479.02861190916605</v>
      </c>
      <c r="E78" s="61">
        <v>139.83941490822488</v>
      </c>
      <c r="F78" s="52">
        <v>12300</v>
      </c>
      <c r="Q78" s="27">
        <f t="shared" si="6"/>
        <v>5</v>
      </c>
    </row>
    <row r="79" spans="1:17" x14ac:dyDescent="0.35">
      <c r="A79" s="17">
        <f t="shared" si="7"/>
        <v>45787</v>
      </c>
      <c r="B79" s="18">
        <f t="shared" si="4"/>
        <v>1</v>
      </c>
      <c r="C79" s="18">
        <f t="shared" si="5"/>
        <v>0</v>
      </c>
      <c r="D79" s="32">
        <v>344.67996695580337</v>
      </c>
      <c r="E79" s="61">
        <v>93.519424723086047</v>
      </c>
      <c r="F79" s="52">
        <v>0</v>
      </c>
      <c r="Q79" s="27">
        <f t="shared" si="6"/>
        <v>5</v>
      </c>
    </row>
    <row r="80" spans="1:17" x14ac:dyDescent="0.35">
      <c r="A80" s="17">
        <f t="shared" si="7"/>
        <v>45788</v>
      </c>
      <c r="B80" s="18">
        <f t="shared" si="4"/>
        <v>1</v>
      </c>
      <c r="C80" s="18">
        <f t="shared" si="5"/>
        <v>0</v>
      </c>
      <c r="D80" s="32">
        <v>328.92542197726488</v>
      </c>
      <c r="E80" s="61">
        <v>82.219865810077479</v>
      </c>
      <c r="F80" s="52">
        <v>0</v>
      </c>
      <c r="Q80" s="27">
        <f t="shared" si="6"/>
        <v>5</v>
      </c>
    </row>
    <row r="81" spans="1:17" x14ac:dyDescent="0.35">
      <c r="A81" s="17">
        <f t="shared" si="7"/>
        <v>45789</v>
      </c>
      <c r="B81" s="18">
        <f t="shared" si="4"/>
        <v>1</v>
      </c>
      <c r="C81" s="18">
        <f t="shared" si="5"/>
        <v>0</v>
      </c>
      <c r="D81" s="32">
        <v>451.23787449566487</v>
      </c>
      <c r="E81" s="61">
        <v>119.3546058149835</v>
      </c>
      <c r="F81" s="52">
        <v>0</v>
      </c>
      <c r="Q81" s="27">
        <f t="shared" si="6"/>
        <v>5</v>
      </c>
    </row>
    <row r="82" spans="1:17" x14ac:dyDescent="0.35">
      <c r="A82" s="17">
        <f t="shared" si="7"/>
        <v>45790</v>
      </c>
      <c r="B82" s="18">
        <f t="shared" si="4"/>
        <v>1</v>
      </c>
      <c r="C82" s="18">
        <f t="shared" si="5"/>
        <v>0</v>
      </c>
      <c r="D82" s="32">
        <v>356.02613965568912</v>
      </c>
      <c r="E82" s="61">
        <v>99.547838625920065</v>
      </c>
      <c r="F82" s="52">
        <v>0</v>
      </c>
      <c r="Q82" s="27">
        <f t="shared" si="6"/>
        <v>5</v>
      </c>
    </row>
    <row r="83" spans="1:17" x14ac:dyDescent="0.35">
      <c r="A83" s="17">
        <f t="shared" si="7"/>
        <v>45791</v>
      </c>
      <c r="B83" s="18">
        <f t="shared" si="4"/>
        <v>1</v>
      </c>
      <c r="C83" s="18">
        <f t="shared" si="5"/>
        <v>0</v>
      </c>
      <c r="D83" s="32">
        <v>362.7203196735249</v>
      </c>
      <c r="E83" s="61">
        <v>101.54012086467539</v>
      </c>
      <c r="F83" s="52">
        <v>0</v>
      </c>
      <c r="Q83" s="27">
        <f t="shared" si="6"/>
        <v>5</v>
      </c>
    </row>
    <row r="84" spans="1:17" x14ac:dyDescent="0.35">
      <c r="A84" s="17">
        <f t="shared" si="7"/>
        <v>45792</v>
      </c>
      <c r="B84" s="18">
        <f t="shared" si="4"/>
        <v>1</v>
      </c>
      <c r="C84" s="18">
        <f t="shared" si="5"/>
        <v>0</v>
      </c>
      <c r="D84" s="32">
        <v>476.84413309982489</v>
      </c>
      <c r="E84" s="61">
        <v>145.18911094566241</v>
      </c>
      <c r="F84" s="52">
        <v>0</v>
      </c>
      <c r="Q84" s="27">
        <f t="shared" si="6"/>
        <v>5</v>
      </c>
    </row>
    <row r="85" spans="1:17" x14ac:dyDescent="0.35">
      <c r="A85" s="17">
        <f t="shared" si="7"/>
        <v>45793</v>
      </c>
      <c r="B85" s="18">
        <f t="shared" si="4"/>
        <v>1</v>
      </c>
      <c r="C85" s="18">
        <f t="shared" si="5"/>
        <v>0</v>
      </c>
      <c r="D85" s="32">
        <v>402.01654430772413</v>
      </c>
      <c r="E85" s="61">
        <v>111.53108309013821</v>
      </c>
      <c r="F85" s="52">
        <v>0</v>
      </c>
      <c r="Q85" s="27">
        <f t="shared" si="6"/>
        <v>5</v>
      </c>
    </row>
    <row r="86" spans="1:17" x14ac:dyDescent="0.35">
      <c r="A86" s="17">
        <f t="shared" si="7"/>
        <v>45794</v>
      </c>
      <c r="B86" s="18">
        <f t="shared" si="4"/>
        <v>1</v>
      </c>
      <c r="C86" s="18">
        <f t="shared" si="5"/>
        <v>0</v>
      </c>
      <c r="D86" s="32">
        <v>344.23698570809876</v>
      </c>
      <c r="E86" s="61">
        <v>76.775690041852826</v>
      </c>
      <c r="F86" s="52">
        <v>0</v>
      </c>
      <c r="Q86" s="27">
        <f t="shared" si="6"/>
        <v>5</v>
      </c>
    </row>
    <row r="87" spans="1:17" x14ac:dyDescent="0.35">
      <c r="A87" s="17">
        <f t="shared" si="7"/>
        <v>45795</v>
      </c>
      <c r="B87" s="18">
        <f t="shared" si="4"/>
        <v>1</v>
      </c>
      <c r="C87" s="18">
        <f t="shared" si="5"/>
        <v>0</v>
      </c>
      <c r="D87" s="32">
        <v>346.94529225453499</v>
      </c>
      <c r="E87" s="61">
        <v>75.481571854163718</v>
      </c>
      <c r="F87" s="52">
        <v>0</v>
      </c>
      <c r="Q87" s="27">
        <f t="shared" si="6"/>
        <v>5</v>
      </c>
    </row>
    <row r="88" spans="1:17" x14ac:dyDescent="0.35">
      <c r="A88" s="17">
        <f t="shared" si="7"/>
        <v>45796</v>
      </c>
      <c r="B88" s="18">
        <f t="shared" si="4"/>
        <v>1</v>
      </c>
      <c r="C88" s="18">
        <f t="shared" si="5"/>
        <v>0</v>
      </c>
      <c r="D88" s="32">
        <v>462.839921457542</v>
      </c>
      <c r="E88" s="61">
        <v>117.52464042768004</v>
      </c>
      <c r="F88" s="52">
        <v>0</v>
      </c>
      <c r="Q88" s="27">
        <f t="shared" si="6"/>
        <v>5</v>
      </c>
    </row>
    <row r="89" spans="1:17" x14ac:dyDescent="0.35">
      <c r="A89" s="17">
        <f t="shared" si="7"/>
        <v>45797</v>
      </c>
      <c r="B89" s="18">
        <f t="shared" si="4"/>
        <v>1</v>
      </c>
      <c r="C89" s="18">
        <f t="shared" si="5"/>
        <v>0</v>
      </c>
      <c r="D89" s="32">
        <v>889.32670877418832</v>
      </c>
      <c r="E89" s="61">
        <v>184.18047691688582</v>
      </c>
      <c r="F89" s="52">
        <v>0</v>
      </c>
      <c r="Q89" s="27">
        <f t="shared" si="6"/>
        <v>5</v>
      </c>
    </row>
    <row r="90" spans="1:17" x14ac:dyDescent="0.35">
      <c r="A90" s="17">
        <f t="shared" si="7"/>
        <v>45798</v>
      </c>
      <c r="B90" s="18">
        <f t="shared" si="4"/>
        <v>1</v>
      </c>
      <c r="C90" s="18">
        <f t="shared" si="5"/>
        <v>0</v>
      </c>
      <c r="D90" s="32">
        <v>645.1229054823491</v>
      </c>
      <c r="E90" s="61">
        <v>121.60870561841593</v>
      </c>
      <c r="F90" s="52">
        <v>0</v>
      </c>
      <c r="Q90" s="27">
        <f t="shared" si="6"/>
        <v>5</v>
      </c>
    </row>
    <row r="91" spans="1:17" x14ac:dyDescent="0.35">
      <c r="A91" s="17">
        <f t="shared" si="7"/>
        <v>45799</v>
      </c>
      <c r="B91" s="18">
        <f t="shared" si="4"/>
        <v>1</v>
      </c>
      <c r="C91" s="18">
        <f t="shared" si="5"/>
        <v>0</v>
      </c>
      <c r="D91" s="32">
        <v>368.08759124087589</v>
      </c>
      <c r="E91" s="61">
        <v>94.331169237241397</v>
      </c>
      <c r="F91" s="52">
        <v>0</v>
      </c>
      <c r="Q91" s="27">
        <f t="shared" si="6"/>
        <v>5</v>
      </c>
    </row>
    <row r="92" spans="1:17" x14ac:dyDescent="0.35">
      <c r="A92" s="17">
        <f t="shared" si="7"/>
        <v>45800</v>
      </c>
      <c r="B92" s="18">
        <f t="shared" si="4"/>
        <v>0.99929398148148152</v>
      </c>
      <c r="C92" s="18">
        <f t="shared" si="5"/>
        <v>7.0601851851851847E-4</v>
      </c>
      <c r="D92" s="32">
        <v>390.49874591057795</v>
      </c>
      <c r="E92" s="61">
        <v>96.339775332278393</v>
      </c>
      <c r="F92" s="52">
        <v>61</v>
      </c>
      <c r="Q92" s="27">
        <f t="shared" si="6"/>
        <v>5</v>
      </c>
    </row>
    <row r="93" spans="1:17" x14ac:dyDescent="0.35">
      <c r="A93" s="17">
        <f t="shared" si="7"/>
        <v>45801</v>
      </c>
      <c r="B93" s="18">
        <f t="shared" si="4"/>
        <v>1</v>
      </c>
      <c r="C93" s="18">
        <f t="shared" si="5"/>
        <v>0</v>
      </c>
      <c r="D93" s="32">
        <v>355.028537025888</v>
      </c>
      <c r="E93" s="61">
        <v>76.420383538030592</v>
      </c>
      <c r="F93" s="52">
        <v>0</v>
      </c>
      <c r="Q93" s="27">
        <f t="shared" si="6"/>
        <v>5</v>
      </c>
    </row>
    <row r="94" spans="1:17" x14ac:dyDescent="0.35">
      <c r="A94" s="17">
        <f t="shared" si="7"/>
        <v>45802</v>
      </c>
      <c r="B94" s="18">
        <f t="shared" ref="B94:B98" si="8">1-C94</f>
        <v>1</v>
      </c>
      <c r="C94" s="18">
        <f t="shared" ref="C94:C98" si="9">(F94/86400)</f>
        <v>0</v>
      </c>
      <c r="D94" s="32">
        <v>331.32169184290029</v>
      </c>
      <c r="E94" s="61">
        <v>71.898781593785728</v>
      </c>
      <c r="F94" s="52">
        <v>0</v>
      </c>
      <c r="Q94" s="27">
        <f t="shared" si="6"/>
        <v>5</v>
      </c>
    </row>
    <row r="95" spans="1:17" x14ac:dyDescent="0.35">
      <c r="A95" s="17">
        <f t="shared" si="7"/>
        <v>45803</v>
      </c>
      <c r="B95" s="18">
        <f t="shared" si="8"/>
        <v>1</v>
      </c>
      <c r="C95" s="18">
        <f t="shared" si="9"/>
        <v>0</v>
      </c>
      <c r="D95" s="32">
        <v>343.43099894424614</v>
      </c>
      <c r="E95" s="61">
        <v>95.88101013148885</v>
      </c>
      <c r="F95" s="52">
        <v>0</v>
      </c>
      <c r="Q95" s="27">
        <f t="shared" si="6"/>
        <v>5</v>
      </c>
    </row>
    <row r="96" spans="1:17" x14ac:dyDescent="0.35">
      <c r="A96" s="17">
        <f t="shared" si="7"/>
        <v>45804</v>
      </c>
      <c r="B96" s="18">
        <f t="shared" si="8"/>
        <v>1</v>
      </c>
      <c r="C96" s="18">
        <f t="shared" si="9"/>
        <v>0</v>
      </c>
      <c r="D96" s="32">
        <v>348.46168203155929</v>
      </c>
      <c r="E96" s="61">
        <v>94.010382570496859</v>
      </c>
      <c r="F96" s="52">
        <v>0</v>
      </c>
      <c r="Q96" s="27">
        <f t="shared" si="6"/>
        <v>5</v>
      </c>
    </row>
    <row r="97" spans="1:17" x14ac:dyDescent="0.35">
      <c r="A97" s="17">
        <f t="shared" si="7"/>
        <v>45805</v>
      </c>
      <c r="B97" s="18">
        <f t="shared" si="8"/>
        <v>1</v>
      </c>
      <c r="C97" s="18">
        <f t="shared" si="9"/>
        <v>0</v>
      </c>
      <c r="D97" s="32">
        <v>355.10599321081588</v>
      </c>
      <c r="E97" s="61">
        <v>91.0502884735984</v>
      </c>
      <c r="F97" s="52">
        <v>0</v>
      </c>
      <c r="Q97" s="27">
        <f t="shared" si="6"/>
        <v>5</v>
      </c>
    </row>
    <row r="98" spans="1:17" x14ac:dyDescent="0.35">
      <c r="A98" s="17">
        <f t="shared" si="7"/>
        <v>45806</v>
      </c>
      <c r="B98" s="18">
        <f t="shared" si="8"/>
        <v>1</v>
      </c>
      <c r="C98" s="18">
        <f t="shared" si="9"/>
        <v>0</v>
      </c>
      <c r="D98" s="32">
        <v>427.3305990080122</v>
      </c>
      <c r="E98" s="61">
        <v>120.98299084483102</v>
      </c>
      <c r="F98" s="52">
        <v>0</v>
      </c>
      <c r="Q98" s="27">
        <f t="shared" si="6"/>
        <v>5</v>
      </c>
    </row>
    <row r="99" spans="1:17" x14ac:dyDescent="0.35">
      <c r="A99" s="17">
        <f t="shared" si="7"/>
        <v>45807</v>
      </c>
      <c r="B99" s="18">
        <f t="shared" ref="B99:B100" si="10">1-C99</f>
        <v>1</v>
      </c>
      <c r="C99" s="18">
        <f t="shared" ref="C99:C100" si="11">(F99/86400)</f>
        <v>0</v>
      </c>
      <c r="D99" s="32">
        <v>351.8964206525182</v>
      </c>
      <c r="E99" s="61">
        <v>76.708041231759879</v>
      </c>
      <c r="F99" s="52">
        <v>0</v>
      </c>
      <c r="Q99" s="27">
        <f t="shared" si="6"/>
        <v>5</v>
      </c>
    </row>
    <row r="100" spans="1:17" x14ac:dyDescent="0.35">
      <c r="A100" s="17">
        <f t="shared" si="7"/>
        <v>45808</v>
      </c>
      <c r="B100" s="18">
        <f t="shared" si="10"/>
        <v>1</v>
      </c>
      <c r="C100" s="18">
        <f t="shared" si="11"/>
        <v>0</v>
      </c>
      <c r="D100" s="32">
        <v>373.85727908455181</v>
      </c>
      <c r="E100" s="61">
        <v>79.648475616251574</v>
      </c>
      <c r="F100" s="52">
        <v>0</v>
      </c>
      <c r="Q100" s="27">
        <f t="shared" si="6"/>
        <v>5</v>
      </c>
    </row>
    <row r="101" spans="1:17" x14ac:dyDescent="0.35">
      <c r="A101" s="17"/>
      <c r="B101" s="10"/>
      <c r="C101" s="10"/>
      <c r="F101" s="10"/>
      <c r="Q101" s="27" t="str">
        <f t="shared" ref="Q101:Q137" si="12">+IF(A101="","",MONTH(A101))</f>
        <v/>
      </c>
    </row>
    <row r="102" spans="1:17" x14ac:dyDescent="0.35">
      <c r="A102" s="17"/>
      <c r="B102" s="10"/>
      <c r="C102" s="10"/>
      <c r="F102" s="10"/>
      <c r="Q102" s="27" t="str">
        <f t="shared" si="12"/>
        <v/>
      </c>
    </row>
    <row r="103" spans="1:17" x14ac:dyDescent="0.35">
      <c r="A103" s="17"/>
      <c r="B103" s="10"/>
      <c r="C103" s="10"/>
      <c r="F103" s="10"/>
      <c r="Q103" s="27" t="str">
        <f t="shared" si="12"/>
        <v/>
      </c>
    </row>
    <row r="104" spans="1:17" x14ac:dyDescent="0.35">
      <c r="A104" s="17"/>
      <c r="B104" s="10"/>
      <c r="C104" s="10"/>
      <c r="F104" s="10"/>
      <c r="Q104" s="27" t="str">
        <f t="shared" si="12"/>
        <v/>
      </c>
    </row>
    <row r="105" spans="1:17" x14ac:dyDescent="0.35">
      <c r="A105" s="17"/>
      <c r="B105" s="10"/>
      <c r="C105" s="10"/>
      <c r="F105" s="10"/>
      <c r="Q105" s="27" t="str">
        <f t="shared" si="12"/>
        <v/>
      </c>
    </row>
    <row r="106" spans="1:17" x14ac:dyDescent="0.35">
      <c r="A106" s="17"/>
      <c r="B106" s="10"/>
      <c r="C106" s="10"/>
      <c r="F106" s="10"/>
      <c r="Q106" s="27" t="str">
        <f t="shared" si="12"/>
        <v/>
      </c>
    </row>
    <row r="107" spans="1:17" x14ac:dyDescent="0.35">
      <c r="A107" s="17"/>
      <c r="B107" s="10"/>
      <c r="C107" s="10"/>
      <c r="F107" s="10"/>
      <c r="Q107" s="27" t="str">
        <f t="shared" si="12"/>
        <v/>
      </c>
    </row>
    <row r="108" spans="1:17" x14ac:dyDescent="0.35">
      <c r="A108" s="17"/>
      <c r="B108" s="10"/>
      <c r="C108" s="10"/>
      <c r="F108" s="10"/>
      <c r="Q108" s="27" t="str">
        <f t="shared" si="12"/>
        <v/>
      </c>
    </row>
    <row r="109" spans="1:17" x14ac:dyDescent="0.35">
      <c r="A109" s="17"/>
      <c r="B109" s="10"/>
      <c r="C109" s="10"/>
      <c r="F109" s="10"/>
      <c r="Q109" s="27" t="str">
        <f t="shared" si="12"/>
        <v/>
      </c>
    </row>
    <row r="110" spans="1:17" x14ac:dyDescent="0.35">
      <c r="A110" s="17"/>
      <c r="B110" s="10"/>
      <c r="C110" s="10"/>
      <c r="F110" s="10"/>
      <c r="Q110" s="27" t="str">
        <f t="shared" si="12"/>
        <v/>
      </c>
    </row>
    <row r="111" spans="1:17" x14ac:dyDescent="0.35">
      <c r="A111" s="17"/>
      <c r="B111" s="10"/>
      <c r="C111" s="10"/>
      <c r="F111" s="10"/>
      <c r="Q111" s="27" t="str">
        <f t="shared" si="12"/>
        <v/>
      </c>
    </row>
    <row r="112" spans="1:17" x14ac:dyDescent="0.35">
      <c r="A112" s="17"/>
      <c r="B112" s="10"/>
      <c r="C112" s="10"/>
      <c r="F112" s="10"/>
      <c r="Q112" s="27" t="str">
        <f t="shared" si="12"/>
        <v/>
      </c>
    </row>
    <row r="113" spans="1:17" x14ac:dyDescent="0.35">
      <c r="A113" s="10"/>
      <c r="B113" s="10"/>
      <c r="C113" s="10"/>
      <c r="F113" s="10"/>
      <c r="Q113" s="27" t="str">
        <f t="shared" si="12"/>
        <v/>
      </c>
    </row>
    <row r="114" spans="1:17" x14ac:dyDescent="0.35">
      <c r="A114" s="10"/>
      <c r="B114" s="10"/>
      <c r="C114" s="10"/>
      <c r="F114" s="10"/>
      <c r="Q114" s="27" t="str">
        <f t="shared" si="12"/>
        <v/>
      </c>
    </row>
    <row r="115" spans="1:17" x14ac:dyDescent="0.35">
      <c r="A115" s="10"/>
      <c r="B115" s="10"/>
      <c r="C115" s="10"/>
      <c r="F115" s="10"/>
      <c r="Q115" s="27" t="str">
        <f t="shared" si="12"/>
        <v/>
      </c>
    </row>
    <row r="116" spans="1:17" x14ac:dyDescent="0.35">
      <c r="A116" s="10"/>
      <c r="B116" s="10"/>
      <c r="C116" s="10"/>
      <c r="F116" s="10"/>
      <c r="Q116" s="27" t="str">
        <f t="shared" si="12"/>
        <v/>
      </c>
    </row>
    <row r="117" spans="1:17" x14ac:dyDescent="0.35">
      <c r="A117" s="10"/>
      <c r="B117" s="10"/>
      <c r="C117" s="10"/>
      <c r="F117" s="10"/>
      <c r="Q117" s="27" t="str">
        <f t="shared" si="12"/>
        <v/>
      </c>
    </row>
    <row r="118" spans="1:17" x14ac:dyDescent="0.35">
      <c r="A118" s="10"/>
      <c r="B118" s="10"/>
      <c r="C118" s="10"/>
      <c r="F118" s="10"/>
      <c r="Q118" s="27" t="str">
        <f t="shared" si="12"/>
        <v/>
      </c>
    </row>
    <row r="119" spans="1:17" x14ac:dyDescent="0.35">
      <c r="A119" s="10"/>
      <c r="B119" s="10"/>
      <c r="C119" s="10"/>
      <c r="F119" s="10"/>
      <c r="Q119" s="27" t="str">
        <f t="shared" si="12"/>
        <v/>
      </c>
    </row>
    <row r="120" spans="1:17" x14ac:dyDescent="0.35">
      <c r="A120" s="10"/>
      <c r="B120" s="10"/>
      <c r="C120" s="10"/>
      <c r="F120" s="10"/>
      <c r="Q120" s="27" t="str">
        <f t="shared" si="12"/>
        <v/>
      </c>
    </row>
    <row r="121" spans="1:17" x14ac:dyDescent="0.35">
      <c r="Q121" s="27" t="str">
        <f t="shared" si="12"/>
        <v/>
      </c>
    </row>
    <row r="122" spans="1:17" x14ac:dyDescent="0.35">
      <c r="Q122" s="27" t="str">
        <f t="shared" si="12"/>
        <v/>
      </c>
    </row>
    <row r="123" spans="1:17" x14ac:dyDescent="0.35">
      <c r="Q123" s="27" t="str">
        <f t="shared" si="12"/>
        <v/>
      </c>
    </row>
    <row r="124" spans="1:17" x14ac:dyDescent="0.35">
      <c r="Q124" s="27" t="str">
        <f t="shared" si="12"/>
        <v/>
      </c>
    </row>
    <row r="125" spans="1:17" x14ac:dyDescent="0.35">
      <c r="Q125" s="27" t="str">
        <f t="shared" si="12"/>
        <v/>
      </c>
    </row>
    <row r="126" spans="1:17" x14ac:dyDescent="0.35">
      <c r="Q126" s="27" t="str">
        <f t="shared" si="12"/>
        <v/>
      </c>
    </row>
    <row r="127" spans="1:17" x14ac:dyDescent="0.35">
      <c r="Q127" s="27" t="str">
        <f t="shared" si="12"/>
        <v/>
      </c>
    </row>
    <row r="128" spans="1:17" x14ac:dyDescent="0.35">
      <c r="Q128" s="27" t="str">
        <f t="shared" si="12"/>
        <v/>
      </c>
    </row>
    <row r="129" spans="17:17" x14ac:dyDescent="0.35">
      <c r="Q129" s="27" t="str">
        <f t="shared" si="12"/>
        <v/>
      </c>
    </row>
    <row r="130" spans="17:17" x14ac:dyDescent="0.35">
      <c r="Q130" s="27" t="str">
        <f t="shared" si="12"/>
        <v/>
      </c>
    </row>
    <row r="131" spans="17:17" x14ac:dyDescent="0.35">
      <c r="Q131" s="27" t="str">
        <f t="shared" si="12"/>
        <v/>
      </c>
    </row>
    <row r="132" spans="17:17" x14ac:dyDescent="0.35">
      <c r="Q132" s="27" t="str">
        <f t="shared" si="12"/>
        <v/>
      </c>
    </row>
    <row r="133" spans="17:17" x14ac:dyDescent="0.35">
      <c r="Q133" s="27" t="str">
        <f t="shared" si="12"/>
        <v/>
      </c>
    </row>
    <row r="134" spans="17:17" x14ac:dyDescent="0.35">
      <c r="Q134" s="27" t="str">
        <f t="shared" si="12"/>
        <v/>
      </c>
    </row>
    <row r="135" spans="17:17" x14ac:dyDescent="0.35">
      <c r="Q135" s="27" t="str">
        <f t="shared" si="12"/>
        <v/>
      </c>
    </row>
    <row r="136" spans="17:17" x14ac:dyDescent="0.35">
      <c r="Q136" s="27" t="str">
        <f t="shared" si="12"/>
        <v/>
      </c>
    </row>
    <row r="137" spans="17:17" x14ac:dyDescent="0.35">
      <c r="Q137" s="27" t="str">
        <f t="shared" si="12"/>
        <v/>
      </c>
    </row>
    <row r="138" spans="17:17" x14ac:dyDescent="0.35">
      <c r="Q138" s="27" t="str">
        <f t="shared" ref="Q138:Q201" si="13">+IF(A138="","",MONTH(A138))</f>
        <v/>
      </c>
    </row>
    <row r="139" spans="17:17" x14ac:dyDescent="0.35">
      <c r="Q139" s="27" t="str">
        <f t="shared" si="13"/>
        <v/>
      </c>
    </row>
    <row r="140" spans="17:17" x14ac:dyDescent="0.35">
      <c r="Q140" s="27" t="str">
        <f t="shared" si="13"/>
        <v/>
      </c>
    </row>
    <row r="141" spans="17:17" x14ac:dyDescent="0.35">
      <c r="Q141" s="27" t="str">
        <f t="shared" si="13"/>
        <v/>
      </c>
    </row>
    <row r="142" spans="17:17" x14ac:dyDescent="0.35">
      <c r="Q142" s="27" t="str">
        <f t="shared" si="13"/>
        <v/>
      </c>
    </row>
    <row r="143" spans="17:17" x14ac:dyDescent="0.35">
      <c r="Q143" s="27" t="str">
        <f t="shared" si="13"/>
        <v/>
      </c>
    </row>
    <row r="144" spans="17:17" x14ac:dyDescent="0.35">
      <c r="Q144" s="27" t="str">
        <f t="shared" si="13"/>
        <v/>
      </c>
    </row>
    <row r="145" spans="17:17" x14ac:dyDescent="0.35">
      <c r="Q145" s="27" t="str">
        <f t="shared" si="13"/>
        <v/>
      </c>
    </row>
    <row r="146" spans="17:17" x14ac:dyDescent="0.35">
      <c r="Q146" s="27" t="str">
        <f t="shared" si="13"/>
        <v/>
      </c>
    </row>
    <row r="147" spans="17:17" x14ac:dyDescent="0.35">
      <c r="Q147" s="27" t="str">
        <f t="shared" si="13"/>
        <v/>
      </c>
    </row>
    <row r="148" spans="17:17" x14ac:dyDescent="0.35">
      <c r="Q148" s="27" t="str">
        <f t="shared" si="13"/>
        <v/>
      </c>
    </row>
    <row r="149" spans="17:17" x14ac:dyDescent="0.35">
      <c r="Q149" s="27" t="str">
        <f t="shared" si="13"/>
        <v/>
      </c>
    </row>
    <row r="150" spans="17:17" x14ac:dyDescent="0.35">
      <c r="Q150" s="27" t="str">
        <f t="shared" si="13"/>
        <v/>
      </c>
    </row>
    <row r="151" spans="17:17" x14ac:dyDescent="0.35">
      <c r="Q151" s="27" t="str">
        <f t="shared" si="13"/>
        <v/>
      </c>
    </row>
    <row r="152" spans="17:17" x14ac:dyDescent="0.35">
      <c r="Q152" s="27" t="str">
        <f t="shared" si="13"/>
        <v/>
      </c>
    </row>
    <row r="153" spans="17:17" x14ac:dyDescent="0.35">
      <c r="Q153" s="27" t="str">
        <f t="shared" si="13"/>
        <v/>
      </c>
    </row>
    <row r="154" spans="17:17" x14ac:dyDescent="0.35">
      <c r="Q154" s="27" t="str">
        <f t="shared" si="13"/>
        <v/>
      </c>
    </row>
    <row r="155" spans="17:17" x14ac:dyDescent="0.35">
      <c r="Q155" s="27" t="str">
        <f t="shared" si="13"/>
        <v/>
      </c>
    </row>
    <row r="156" spans="17:17" x14ac:dyDescent="0.35">
      <c r="Q156" s="27" t="str">
        <f t="shared" si="13"/>
        <v/>
      </c>
    </row>
    <row r="157" spans="17:17" x14ac:dyDescent="0.35">
      <c r="Q157" s="27" t="str">
        <f t="shared" si="13"/>
        <v/>
      </c>
    </row>
    <row r="158" spans="17:17" x14ac:dyDescent="0.35">
      <c r="Q158" s="27" t="str">
        <f t="shared" si="13"/>
        <v/>
      </c>
    </row>
    <row r="159" spans="17:17" x14ac:dyDescent="0.35">
      <c r="Q159" s="27" t="str">
        <f t="shared" si="13"/>
        <v/>
      </c>
    </row>
    <row r="160" spans="17:17" x14ac:dyDescent="0.35">
      <c r="Q160" s="27" t="str">
        <f t="shared" si="13"/>
        <v/>
      </c>
    </row>
    <row r="161" spans="17:17" x14ac:dyDescent="0.35">
      <c r="Q161" s="27" t="str">
        <f t="shared" si="13"/>
        <v/>
      </c>
    </row>
    <row r="162" spans="17:17" x14ac:dyDescent="0.35">
      <c r="Q162" s="27" t="str">
        <f t="shared" si="13"/>
        <v/>
      </c>
    </row>
    <row r="163" spans="17:17" x14ac:dyDescent="0.35">
      <c r="Q163" s="27" t="str">
        <f t="shared" si="13"/>
        <v/>
      </c>
    </row>
    <row r="164" spans="17:17" x14ac:dyDescent="0.35">
      <c r="Q164" s="27" t="str">
        <f t="shared" si="13"/>
        <v/>
      </c>
    </row>
    <row r="165" spans="17:17" x14ac:dyDescent="0.35">
      <c r="Q165" s="27" t="str">
        <f t="shared" si="13"/>
        <v/>
      </c>
    </row>
    <row r="166" spans="17:17" x14ac:dyDescent="0.35">
      <c r="Q166" s="27" t="str">
        <f t="shared" si="13"/>
        <v/>
      </c>
    </row>
    <row r="167" spans="17:17" x14ac:dyDescent="0.35">
      <c r="Q167" s="27" t="str">
        <f t="shared" si="13"/>
        <v/>
      </c>
    </row>
    <row r="168" spans="17:17" x14ac:dyDescent="0.35">
      <c r="Q168" s="27" t="str">
        <f t="shared" si="13"/>
        <v/>
      </c>
    </row>
    <row r="169" spans="17:17" x14ac:dyDescent="0.35">
      <c r="Q169" s="27" t="str">
        <f t="shared" si="13"/>
        <v/>
      </c>
    </row>
    <row r="170" spans="17:17" x14ac:dyDescent="0.35">
      <c r="Q170" s="27" t="str">
        <f t="shared" si="13"/>
        <v/>
      </c>
    </row>
    <row r="171" spans="17:17" x14ac:dyDescent="0.35">
      <c r="Q171" s="27" t="str">
        <f t="shared" si="13"/>
        <v/>
      </c>
    </row>
    <row r="172" spans="17:17" x14ac:dyDescent="0.35">
      <c r="Q172" s="27" t="str">
        <f t="shared" si="13"/>
        <v/>
      </c>
    </row>
    <row r="173" spans="17:17" x14ac:dyDescent="0.35">
      <c r="Q173" s="27" t="str">
        <f t="shared" si="13"/>
        <v/>
      </c>
    </row>
    <row r="174" spans="17:17" x14ac:dyDescent="0.35">
      <c r="Q174" s="27" t="str">
        <f t="shared" si="13"/>
        <v/>
      </c>
    </row>
    <row r="175" spans="17:17" x14ac:dyDescent="0.35">
      <c r="Q175" s="27" t="str">
        <f t="shared" si="13"/>
        <v/>
      </c>
    </row>
    <row r="176" spans="17:17" x14ac:dyDescent="0.35">
      <c r="Q176" s="27" t="str">
        <f t="shared" si="13"/>
        <v/>
      </c>
    </row>
    <row r="177" spans="17:17" x14ac:dyDescent="0.35">
      <c r="Q177" s="27" t="str">
        <f t="shared" si="13"/>
        <v/>
      </c>
    </row>
    <row r="178" spans="17:17" x14ac:dyDescent="0.35">
      <c r="Q178" s="27" t="str">
        <f t="shared" si="13"/>
        <v/>
      </c>
    </row>
    <row r="179" spans="17:17" x14ac:dyDescent="0.35">
      <c r="Q179" s="27" t="str">
        <f t="shared" si="13"/>
        <v/>
      </c>
    </row>
    <row r="180" spans="17:17" x14ac:dyDescent="0.35">
      <c r="Q180" s="27" t="str">
        <f t="shared" si="13"/>
        <v/>
      </c>
    </row>
    <row r="181" spans="17:17" x14ac:dyDescent="0.35">
      <c r="Q181" s="27" t="str">
        <f t="shared" si="13"/>
        <v/>
      </c>
    </row>
    <row r="182" spans="17:17" x14ac:dyDescent="0.35">
      <c r="Q182" s="27" t="str">
        <f t="shared" si="13"/>
        <v/>
      </c>
    </row>
    <row r="183" spans="17:17" x14ac:dyDescent="0.35">
      <c r="Q183" s="27" t="str">
        <f t="shared" si="13"/>
        <v/>
      </c>
    </row>
    <row r="184" spans="17:17" x14ac:dyDescent="0.35">
      <c r="Q184" s="27" t="str">
        <f t="shared" si="13"/>
        <v/>
      </c>
    </row>
    <row r="185" spans="17:17" x14ac:dyDescent="0.35">
      <c r="Q185" s="27" t="str">
        <f t="shared" si="13"/>
        <v/>
      </c>
    </row>
    <row r="186" spans="17:17" x14ac:dyDescent="0.35">
      <c r="Q186" s="27" t="str">
        <f t="shared" si="13"/>
        <v/>
      </c>
    </row>
    <row r="187" spans="17:17" x14ac:dyDescent="0.35">
      <c r="Q187" s="27" t="str">
        <f t="shared" si="13"/>
        <v/>
      </c>
    </row>
    <row r="188" spans="17:17" x14ac:dyDescent="0.35">
      <c r="Q188" s="27" t="str">
        <f t="shared" si="13"/>
        <v/>
      </c>
    </row>
    <row r="189" spans="17:17" x14ac:dyDescent="0.35">
      <c r="Q189" s="27" t="str">
        <f t="shared" si="13"/>
        <v/>
      </c>
    </row>
    <row r="190" spans="17:17" x14ac:dyDescent="0.35">
      <c r="Q190" s="27" t="str">
        <f t="shared" si="13"/>
        <v/>
      </c>
    </row>
    <row r="191" spans="17:17" x14ac:dyDescent="0.35">
      <c r="Q191" s="27" t="str">
        <f t="shared" si="13"/>
        <v/>
      </c>
    </row>
    <row r="192" spans="17:17" x14ac:dyDescent="0.35">
      <c r="Q192" s="27" t="str">
        <f t="shared" si="13"/>
        <v/>
      </c>
    </row>
    <row r="193" spans="17:17" x14ac:dyDescent="0.35">
      <c r="Q193" s="27" t="str">
        <f t="shared" si="13"/>
        <v/>
      </c>
    </row>
    <row r="194" spans="17:17" x14ac:dyDescent="0.35">
      <c r="Q194" s="27" t="str">
        <f t="shared" si="13"/>
        <v/>
      </c>
    </row>
    <row r="195" spans="17:17" x14ac:dyDescent="0.35">
      <c r="Q195" s="27" t="str">
        <f t="shared" si="13"/>
        <v/>
      </c>
    </row>
    <row r="196" spans="17:17" x14ac:dyDescent="0.35">
      <c r="Q196" s="27" t="str">
        <f t="shared" si="13"/>
        <v/>
      </c>
    </row>
    <row r="197" spans="17:17" x14ac:dyDescent="0.35">
      <c r="Q197" s="27" t="str">
        <f t="shared" si="13"/>
        <v/>
      </c>
    </row>
    <row r="198" spans="17:17" x14ac:dyDescent="0.35">
      <c r="Q198" s="27" t="str">
        <f t="shared" si="13"/>
        <v/>
      </c>
    </row>
    <row r="199" spans="17:17" x14ac:dyDescent="0.35">
      <c r="Q199" s="27" t="str">
        <f t="shared" si="13"/>
        <v/>
      </c>
    </row>
    <row r="200" spans="17:17" x14ac:dyDescent="0.35">
      <c r="Q200" s="27" t="str">
        <f t="shared" si="13"/>
        <v/>
      </c>
    </row>
    <row r="201" spans="17:17" x14ac:dyDescent="0.35">
      <c r="Q201" s="27" t="str">
        <f t="shared" si="13"/>
        <v/>
      </c>
    </row>
    <row r="202" spans="17:17" x14ac:dyDescent="0.35">
      <c r="Q202" s="27" t="str">
        <f t="shared" ref="Q202:Q265" si="14">+IF(A202="","",MONTH(A202))</f>
        <v/>
      </c>
    </row>
    <row r="203" spans="17:17" x14ac:dyDescent="0.35">
      <c r="Q203" s="27" t="str">
        <f t="shared" si="14"/>
        <v/>
      </c>
    </row>
    <row r="204" spans="17:17" x14ac:dyDescent="0.35">
      <c r="Q204" s="27" t="str">
        <f t="shared" si="14"/>
        <v/>
      </c>
    </row>
    <row r="205" spans="17:17" x14ac:dyDescent="0.35">
      <c r="Q205" s="27" t="str">
        <f t="shared" si="14"/>
        <v/>
      </c>
    </row>
    <row r="206" spans="17:17" x14ac:dyDescent="0.35">
      <c r="Q206" s="27" t="str">
        <f t="shared" si="14"/>
        <v/>
      </c>
    </row>
    <row r="207" spans="17:17" x14ac:dyDescent="0.35">
      <c r="Q207" s="27" t="str">
        <f t="shared" si="14"/>
        <v/>
      </c>
    </row>
    <row r="208" spans="17:17" x14ac:dyDescent="0.35">
      <c r="Q208" s="27" t="str">
        <f t="shared" si="14"/>
        <v/>
      </c>
    </row>
    <row r="209" spans="17:17" x14ac:dyDescent="0.35">
      <c r="Q209" s="27" t="str">
        <f t="shared" si="14"/>
        <v/>
      </c>
    </row>
    <row r="210" spans="17:17" x14ac:dyDescent="0.35">
      <c r="Q210" s="27" t="str">
        <f t="shared" si="14"/>
        <v/>
      </c>
    </row>
    <row r="211" spans="17:17" x14ac:dyDescent="0.35">
      <c r="Q211" s="27" t="str">
        <f t="shared" si="14"/>
        <v/>
      </c>
    </row>
    <row r="212" spans="17:17" x14ac:dyDescent="0.35">
      <c r="Q212" s="27" t="str">
        <f t="shared" si="14"/>
        <v/>
      </c>
    </row>
    <row r="213" spans="17:17" x14ac:dyDescent="0.35">
      <c r="Q213" s="27" t="str">
        <f t="shared" si="14"/>
        <v/>
      </c>
    </row>
    <row r="214" spans="17:17" x14ac:dyDescent="0.35">
      <c r="Q214" s="27" t="str">
        <f t="shared" si="14"/>
        <v/>
      </c>
    </row>
    <row r="215" spans="17:17" x14ac:dyDescent="0.35">
      <c r="Q215" s="27" t="str">
        <f t="shared" si="14"/>
        <v/>
      </c>
    </row>
    <row r="216" spans="17:17" x14ac:dyDescent="0.35">
      <c r="Q216" s="27" t="str">
        <f t="shared" si="14"/>
        <v/>
      </c>
    </row>
    <row r="217" spans="17:17" x14ac:dyDescent="0.35">
      <c r="Q217" s="27" t="str">
        <f t="shared" si="14"/>
        <v/>
      </c>
    </row>
    <row r="218" spans="17:17" x14ac:dyDescent="0.35">
      <c r="Q218" s="27" t="str">
        <f t="shared" si="14"/>
        <v/>
      </c>
    </row>
    <row r="219" spans="17:17" x14ac:dyDescent="0.35">
      <c r="Q219" s="27" t="str">
        <f t="shared" si="14"/>
        <v/>
      </c>
    </row>
    <row r="220" spans="17:17" x14ac:dyDescent="0.35">
      <c r="Q220" s="27" t="str">
        <f t="shared" si="14"/>
        <v/>
      </c>
    </row>
    <row r="221" spans="17:17" x14ac:dyDescent="0.35">
      <c r="Q221" s="27" t="str">
        <f t="shared" si="14"/>
        <v/>
      </c>
    </row>
    <row r="222" spans="17:17" x14ac:dyDescent="0.35">
      <c r="Q222" s="27" t="str">
        <f t="shared" si="14"/>
        <v/>
      </c>
    </row>
    <row r="223" spans="17:17" x14ac:dyDescent="0.35">
      <c r="Q223" s="27" t="str">
        <f t="shared" si="14"/>
        <v/>
      </c>
    </row>
    <row r="224" spans="17:17" x14ac:dyDescent="0.35">
      <c r="Q224" s="27" t="str">
        <f t="shared" si="14"/>
        <v/>
      </c>
    </row>
    <row r="225" spans="17:17" x14ac:dyDescent="0.35">
      <c r="Q225" s="27" t="str">
        <f t="shared" si="14"/>
        <v/>
      </c>
    </row>
    <row r="226" spans="17:17" x14ac:dyDescent="0.35">
      <c r="Q226" s="27" t="str">
        <f t="shared" si="14"/>
        <v/>
      </c>
    </row>
    <row r="227" spans="17:17" x14ac:dyDescent="0.35">
      <c r="Q227" s="27" t="str">
        <f t="shared" si="14"/>
        <v/>
      </c>
    </row>
    <row r="228" spans="17:17" x14ac:dyDescent="0.35">
      <c r="Q228" s="27" t="str">
        <f t="shared" si="14"/>
        <v/>
      </c>
    </row>
    <row r="229" spans="17:17" x14ac:dyDescent="0.35">
      <c r="Q229" s="27" t="str">
        <f t="shared" si="14"/>
        <v/>
      </c>
    </row>
    <row r="230" spans="17:17" x14ac:dyDescent="0.35">
      <c r="Q230" s="27" t="str">
        <f t="shared" si="14"/>
        <v/>
      </c>
    </row>
    <row r="231" spans="17:17" x14ac:dyDescent="0.35">
      <c r="Q231" s="27" t="str">
        <f t="shared" si="14"/>
        <v/>
      </c>
    </row>
    <row r="232" spans="17:17" x14ac:dyDescent="0.35">
      <c r="Q232" s="27" t="str">
        <f t="shared" si="14"/>
        <v/>
      </c>
    </row>
    <row r="233" spans="17:17" x14ac:dyDescent="0.35">
      <c r="Q233" s="27" t="str">
        <f t="shared" si="14"/>
        <v/>
      </c>
    </row>
    <row r="234" spans="17:17" x14ac:dyDescent="0.35">
      <c r="Q234" s="27" t="str">
        <f t="shared" si="14"/>
        <v/>
      </c>
    </row>
    <row r="235" spans="17:17" x14ac:dyDescent="0.35">
      <c r="Q235" s="27" t="str">
        <f t="shared" si="14"/>
        <v/>
      </c>
    </row>
    <row r="236" spans="17:17" x14ac:dyDescent="0.35">
      <c r="Q236" s="27" t="str">
        <f t="shared" si="14"/>
        <v/>
      </c>
    </row>
    <row r="237" spans="17:17" x14ac:dyDescent="0.35">
      <c r="Q237" s="27" t="str">
        <f t="shared" si="14"/>
        <v/>
      </c>
    </row>
    <row r="238" spans="17:17" x14ac:dyDescent="0.35">
      <c r="Q238" s="27" t="str">
        <f t="shared" si="14"/>
        <v/>
      </c>
    </row>
    <row r="239" spans="17:17" x14ac:dyDescent="0.35">
      <c r="Q239" s="27" t="str">
        <f t="shared" si="14"/>
        <v/>
      </c>
    </row>
    <row r="240" spans="17:17" x14ac:dyDescent="0.35">
      <c r="Q240" s="27" t="str">
        <f t="shared" si="14"/>
        <v/>
      </c>
    </row>
    <row r="241" spans="17:17" x14ac:dyDescent="0.35">
      <c r="Q241" s="27" t="str">
        <f t="shared" si="14"/>
        <v/>
      </c>
    </row>
    <row r="242" spans="17:17" x14ac:dyDescent="0.35">
      <c r="Q242" s="27" t="str">
        <f t="shared" si="14"/>
        <v/>
      </c>
    </row>
    <row r="243" spans="17:17" x14ac:dyDescent="0.35">
      <c r="Q243" s="27" t="str">
        <f t="shared" si="14"/>
        <v/>
      </c>
    </row>
    <row r="244" spans="17:17" x14ac:dyDescent="0.35">
      <c r="Q244" s="27" t="str">
        <f t="shared" si="14"/>
        <v/>
      </c>
    </row>
    <row r="245" spans="17:17" x14ac:dyDescent="0.35">
      <c r="Q245" s="27" t="str">
        <f t="shared" si="14"/>
        <v/>
      </c>
    </row>
    <row r="246" spans="17:17" x14ac:dyDescent="0.35">
      <c r="Q246" s="27" t="str">
        <f t="shared" si="14"/>
        <v/>
      </c>
    </row>
    <row r="247" spans="17:17" x14ac:dyDescent="0.35">
      <c r="Q247" s="27" t="str">
        <f t="shared" si="14"/>
        <v/>
      </c>
    </row>
    <row r="248" spans="17:17" x14ac:dyDescent="0.35">
      <c r="Q248" s="27" t="str">
        <f t="shared" si="14"/>
        <v/>
      </c>
    </row>
    <row r="249" spans="17:17" x14ac:dyDescent="0.35">
      <c r="Q249" s="27" t="str">
        <f t="shared" si="14"/>
        <v/>
      </c>
    </row>
    <row r="250" spans="17:17" x14ac:dyDescent="0.35">
      <c r="Q250" s="27" t="str">
        <f t="shared" si="14"/>
        <v/>
      </c>
    </row>
    <row r="251" spans="17:17" x14ac:dyDescent="0.35">
      <c r="Q251" s="27" t="str">
        <f t="shared" si="14"/>
        <v/>
      </c>
    </row>
    <row r="252" spans="17:17" x14ac:dyDescent="0.35">
      <c r="Q252" s="27" t="str">
        <f t="shared" si="14"/>
        <v/>
      </c>
    </row>
    <row r="253" spans="17:17" x14ac:dyDescent="0.35">
      <c r="Q253" s="27" t="str">
        <f t="shared" si="14"/>
        <v/>
      </c>
    </row>
    <row r="254" spans="17:17" x14ac:dyDescent="0.35">
      <c r="Q254" s="27" t="str">
        <f t="shared" si="14"/>
        <v/>
      </c>
    </row>
    <row r="255" spans="17:17" x14ac:dyDescent="0.35">
      <c r="Q255" s="27" t="str">
        <f t="shared" si="14"/>
        <v/>
      </c>
    </row>
    <row r="256" spans="17:17" x14ac:dyDescent="0.35">
      <c r="Q256" s="27" t="str">
        <f t="shared" si="14"/>
        <v/>
      </c>
    </row>
    <row r="257" spans="17:17" x14ac:dyDescent="0.35">
      <c r="Q257" s="27" t="str">
        <f t="shared" si="14"/>
        <v/>
      </c>
    </row>
    <row r="258" spans="17:17" x14ac:dyDescent="0.35">
      <c r="Q258" s="27" t="str">
        <f t="shared" si="14"/>
        <v/>
      </c>
    </row>
    <row r="259" spans="17:17" x14ac:dyDescent="0.35">
      <c r="Q259" s="27" t="str">
        <f t="shared" si="14"/>
        <v/>
      </c>
    </row>
    <row r="260" spans="17:17" x14ac:dyDescent="0.35">
      <c r="Q260" s="27" t="str">
        <f t="shared" si="14"/>
        <v/>
      </c>
    </row>
    <row r="261" spans="17:17" x14ac:dyDescent="0.35">
      <c r="Q261" s="27" t="str">
        <f t="shared" si="14"/>
        <v/>
      </c>
    </row>
    <row r="262" spans="17:17" x14ac:dyDescent="0.35">
      <c r="Q262" s="27" t="str">
        <f t="shared" si="14"/>
        <v/>
      </c>
    </row>
    <row r="263" spans="17:17" x14ac:dyDescent="0.35">
      <c r="Q263" s="27" t="str">
        <f t="shared" si="14"/>
        <v/>
      </c>
    </row>
    <row r="264" spans="17:17" x14ac:dyDescent="0.35">
      <c r="Q264" s="27" t="str">
        <f t="shared" si="14"/>
        <v/>
      </c>
    </row>
    <row r="265" spans="17:17" x14ac:dyDescent="0.35">
      <c r="Q265" s="27" t="str">
        <f t="shared" si="14"/>
        <v/>
      </c>
    </row>
    <row r="266" spans="17:17" x14ac:dyDescent="0.35">
      <c r="Q266" s="27" t="str">
        <f t="shared" ref="Q266:Q329" si="15">+IF(A266="","",MONTH(A266))</f>
        <v/>
      </c>
    </row>
    <row r="267" spans="17:17" x14ac:dyDescent="0.35">
      <c r="Q267" s="27" t="str">
        <f t="shared" si="15"/>
        <v/>
      </c>
    </row>
    <row r="268" spans="17:17" x14ac:dyDescent="0.35">
      <c r="Q268" s="27" t="str">
        <f t="shared" si="15"/>
        <v/>
      </c>
    </row>
    <row r="269" spans="17:17" x14ac:dyDescent="0.35">
      <c r="Q269" s="27" t="str">
        <f t="shared" si="15"/>
        <v/>
      </c>
    </row>
    <row r="270" spans="17:17" x14ac:dyDescent="0.35">
      <c r="Q270" s="27" t="str">
        <f t="shared" si="15"/>
        <v/>
      </c>
    </row>
    <row r="271" spans="17:17" x14ac:dyDescent="0.35">
      <c r="Q271" s="27" t="str">
        <f t="shared" si="15"/>
        <v/>
      </c>
    </row>
    <row r="272" spans="17:17" x14ac:dyDescent="0.35">
      <c r="Q272" s="27" t="str">
        <f t="shared" si="15"/>
        <v/>
      </c>
    </row>
    <row r="273" spans="17:17" x14ac:dyDescent="0.35">
      <c r="Q273" s="27" t="str">
        <f t="shared" si="15"/>
        <v/>
      </c>
    </row>
    <row r="274" spans="17:17" x14ac:dyDescent="0.35">
      <c r="Q274" s="27" t="str">
        <f t="shared" si="15"/>
        <v/>
      </c>
    </row>
    <row r="275" spans="17:17" x14ac:dyDescent="0.35">
      <c r="Q275" s="27" t="str">
        <f t="shared" si="15"/>
        <v/>
      </c>
    </row>
    <row r="276" spans="17:17" x14ac:dyDescent="0.35">
      <c r="Q276" s="27" t="str">
        <f t="shared" si="15"/>
        <v/>
      </c>
    </row>
    <row r="277" spans="17:17" x14ac:dyDescent="0.35">
      <c r="Q277" s="27" t="str">
        <f t="shared" si="15"/>
        <v/>
      </c>
    </row>
    <row r="278" spans="17:17" x14ac:dyDescent="0.35">
      <c r="Q278" s="27" t="str">
        <f t="shared" si="15"/>
        <v/>
      </c>
    </row>
    <row r="279" spans="17:17" x14ac:dyDescent="0.35">
      <c r="Q279" s="27" t="str">
        <f t="shared" si="15"/>
        <v/>
      </c>
    </row>
    <row r="280" spans="17:17" x14ac:dyDescent="0.35">
      <c r="Q280" s="27" t="str">
        <f t="shared" si="15"/>
        <v/>
      </c>
    </row>
    <row r="281" spans="17:17" x14ac:dyDescent="0.35">
      <c r="Q281" s="27" t="str">
        <f t="shared" si="15"/>
        <v/>
      </c>
    </row>
    <row r="282" spans="17:17" x14ac:dyDescent="0.35">
      <c r="Q282" s="27" t="str">
        <f t="shared" si="15"/>
        <v/>
      </c>
    </row>
    <row r="283" spans="17:17" x14ac:dyDescent="0.35">
      <c r="Q283" s="27" t="str">
        <f t="shared" si="15"/>
        <v/>
      </c>
    </row>
    <row r="284" spans="17:17" x14ac:dyDescent="0.35">
      <c r="Q284" s="27" t="str">
        <f t="shared" si="15"/>
        <v/>
      </c>
    </row>
    <row r="285" spans="17:17" x14ac:dyDescent="0.35">
      <c r="Q285" s="27" t="str">
        <f t="shared" si="15"/>
        <v/>
      </c>
    </row>
    <row r="286" spans="17:17" x14ac:dyDescent="0.35">
      <c r="Q286" s="27" t="str">
        <f t="shared" si="15"/>
        <v/>
      </c>
    </row>
    <row r="287" spans="17:17" x14ac:dyDescent="0.35">
      <c r="Q287" s="27" t="str">
        <f t="shared" si="15"/>
        <v/>
      </c>
    </row>
    <row r="288" spans="17:17" x14ac:dyDescent="0.35">
      <c r="Q288" s="27" t="str">
        <f t="shared" si="15"/>
        <v/>
      </c>
    </row>
    <row r="289" spans="17:17" x14ac:dyDescent="0.35">
      <c r="Q289" s="27" t="str">
        <f t="shared" si="15"/>
        <v/>
      </c>
    </row>
    <row r="290" spans="17:17" x14ac:dyDescent="0.35">
      <c r="Q290" s="27" t="str">
        <f t="shared" si="15"/>
        <v/>
      </c>
    </row>
    <row r="291" spans="17:17" x14ac:dyDescent="0.35">
      <c r="Q291" s="27" t="str">
        <f t="shared" si="15"/>
        <v/>
      </c>
    </row>
    <row r="292" spans="17:17" x14ac:dyDescent="0.35">
      <c r="Q292" s="27" t="str">
        <f t="shared" si="15"/>
        <v/>
      </c>
    </row>
    <row r="293" spans="17:17" x14ac:dyDescent="0.35">
      <c r="Q293" s="27" t="str">
        <f t="shared" si="15"/>
        <v/>
      </c>
    </row>
    <row r="294" spans="17:17" x14ac:dyDescent="0.35">
      <c r="Q294" s="27" t="str">
        <f t="shared" si="15"/>
        <v/>
      </c>
    </row>
    <row r="295" spans="17:17" x14ac:dyDescent="0.35">
      <c r="Q295" s="27" t="str">
        <f t="shared" si="15"/>
        <v/>
      </c>
    </row>
    <row r="296" spans="17:17" x14ac:dyDescent="0.35">
      <c r="Q296" s="27" t="str">
        <f t="shared" si="15"/>
        <v/>
      </c>
    </row>
    <row r="297" spans="17:17" x14ac:dyDescent="0.35">
      <c r="Q297" s="27" t="str">
        <f t="shared" si="15"/>
        <v/>
      </c>
    </row>
    <row r="298" spans="17:17" x14ac:dyDescent="0.35">
      <c r="Q298" s="27" t="str">
        <f t="shared" si="15"/>
        <v/>
      </c>
    </row>
    <row r="299" spans="17:17" x14ac:dyDescent="0.35">
      <c r="Q299" s="27" t="str">
        <f t="shared" si="15"/>
        <v/>
      </c>
    </row>
    <row r="300" spans="17:17" x14ac:dyDescent="0.35">
      <c r="Q300" s="27" t="str">
        <f t="shared" si="15"/>
        <v/>
      </c>
    </row>
    <row r="301" spans="17:17" x14ac:dyDescent="0.35">
      <c r="Q301" s="27" t="str">
        <f t="shared" si="15"/>
        <v/>
      </c>
    </row>
    <row r="302" spans="17:17" x14ac:dyDescent="0.35">
      <c r="Q302" s="27" t="str">
        <f t="shared" si="15"/>
        <v/>
      </c>
    </row>
    <row r="303" spans="17:17" x14ac:dyDescent="0.35">
      <c r="Q303" s="27" t="str">
        <f t="shared" si="15"/>
        <v/>
      </c>
    </row>
    <row r="304" spans="17:17" x14ac:dyDescent="0.35">
      <c r="Q304" s="27" t="str">
        <f t="shared" si="15"/>
        <v/>
      </c>
    </row>
    <row r="305" spans="17:17" x14ac:dyDescent="0.35">
      <c r="Q305" s="27" t="str">
        <f t="shared" si="15"/>
        <v/>
      </c>
    </row>
    <row r="306" spans="17:17" x14ac:dyDescent="0.35">
      <c r="Q306" s="27" t="str">
        <f t="shared" si="15"/>
        <v/>
      </c>
    </row>
    <row r="307" spans="17:17" x14ac:dyDescent="0.35">
      <c r="Q307" s="27" t="str">
        <f t="shared" si="15"/>
        <v/>
      </c>
    </row>
    <row r="308" spans="17:17" x14ac:dyDescent="0.35">
      <c r="Q308" s="27" t="str">
        <f t="shared" si="15"/>
        <v/>
      </c>
    </row>
    <row r="309" spans="17:17" x14ac:dyDescent="0.35">
      <c r="Q309" s="27" t="str">
        <f t="shared" si="15"/>
        <v/>
      </c>
    </row>
    <row r="310" spans="17:17" x14ac:dyDescent="0.35">
      <c r="Q310" s="27" t="str">
        <f t="shared" si="15"/>
        <v/>
      </c>
    </row>
    <row r="311" spans="17:17" x14ac:dyDescent="0.35">
      <c r="Q311" s="27" t="str">
        <f t="shared" si="15"/>
        <v/>
      </c>
    </row>
    <row r="312" spans="17:17" x14ac:dyDescent="0.35">
      <c r="Q312" s="27" t="str">
        <f t="shared" si="15"/>
        <v/>
      </c>
    </row>
    <row r="313" spans="17:17" x14ac:dyDescent="0.35">
      <c r="Q313" s="27" t="str">
        <f t="shared" si="15"/>
        <v/>
      </c>
    </row>
    <row r="314" spans="17:17" x14ac:dyDescent="0.35">
      <c r="Q314" s="27" t="str">
        <f t="shared" si="15"/>
        <v/>
      </c>
    </row>
    <row r="315" spans="17:17" x14ac:dyDescent="0.35">
      <c r="Q315" s="27" t="str">
        <f t="shared" si="15"/>
        <v/>
      </c>
    </row>
    <row r="316" spans="17:17" x14ac:dyDescent="0.35">
      <c r="Q316" s="27" t="str">
        <f t="shared" si="15"/>
        <v/>
      </c>
    </row>
    <row r="317" spans="17:17" x14ac:dyDescent="0.35">
      <c r="Q317" s="27" t="str">
        <f t="shared" si="15"/>
        <v/>
      </c>
    </row>
    <row r="318" spans="17:17" x14ac:dyDescent="0.35">
      <c r="Q318" s="27" t="str">
        <f t="shared" si="15"/>
        <v/>
      </c>
    </row>
    <row r="319" spans="17:17" x14ac:dyDescent="0.35">
      <c r="Q319" s="27" t="str">
        <f t="shared" si="15"/>
        <v/>
      </c>
    </row>
    <row r="320" spans="17:17" x14ac:dyDescent="0.35">
      <c r="Q320" s="27" t="str">
        <f t="shared" si="15"/>
        <v/>
      </c>
    </row>
    <row r="321" spans="17:17" x14ac:dyDescent="0.35">
      <c r="Q321" s="27" t="str">
        <f t="shared" si="15"/>
        <v/>
      </c>
    </row>
    <row r="322" spans="17:17" x14ac:dyDescent="0.35">
      <c r="Q322" s="27" t="str">
        <f t="shared" si="15"/>
        <v/>
      </c>
    </row>
    <row r="323" spans="17:17" x14ac:dyDescent="0.35">
      <c r="Q323" s="27" t="str">
        <f t="shared" si="15"/>
        <v/>
      </c>
    </row>
    <row r="324" spans="17:17" x14ac:dyDescent="0.35">
      <c r="Q324" s="27" t="str">
        <f t="shared" si="15"/>
        <v/>
      </c>
    </row>
    <row r="325" spans="17:17" x14ac:dyDescent="0.35">
      <c r="Q325" s="27" t="str">
        <f t="shared" si="15"/>
        <v/>
      </c>
    </row>
    <row r="326" spans="17:17" x14ac:dyDescent="0.35">
      <c r="Q326" s="27" t="str">
        <f t="shared" si="15"/>
        <v/>
      </c>
    </row>
    <row r="327" spans="17:17" x14ac:dyDescent="0.35">
      <c r="Q327" s="27" t="str">
        <f t="shared" si="15"/>
        <v/>
      </c>
    </row>
    <row r="328" spans="17:17" x14ac:dyDescent="0.35">
      <c r="Q328" s="27" t="str">
        <f t="shared" si="15"/>
        <v/>
      </c>
    </row>
    <row r="329" spans="17:17" x14ac:dyDescent="0.35">
      <c r="Q329" s="27" t="str">
        <f t="shared" si="15"/>
        <v/>
      </c>
    </row>
    <row r="330" spans="17:17" x14ac:dyDescent="0.35">
      <c r="Q330" s="27" t="str">
        <f t="shared" ref="Q330:Q393" si="16">+IF(A330="","",MONTH(A330))</f>
        <v/>
      </c>
    </row>
    <row r="331" spans="17:17" x14ac:dyDescent="0.35">
      <c r="Q331" s="27" t="str">
        <f t="shared" si="16"/>
        <v/>
      </c>
    </row>
    <row r="332" spans="17:17" x14ac:dyDescent="0.35">
      <c r="Q332" s="27" t="str">
        <f t="shared" si="16"/>
        <v/>
      </c>
    </row>
    <row r="333" spans="17:17" x14ac:dyDescent="0.35">
      <c r="Q333" s="27" t="str">
        <f t="shared" si="16"/>
        <v/>
      </c>
    </row>
    <row r="334" spans="17:17" x14ac:dyDescent="0.35">
      <c r="Q334" s="27" t="str">
        <f t="shared" si="16"/>
        <v/>
      </c>
    </row>
    <row r="335" spans="17:17" x14ac:dyDescent="0.35">
      <c r="Q335" s="27" t="str">
        <f t="shared" si="16"/>
        <v/>
      </c>
    </row>
    <row r="336" spans="17:17" x14ac:dyDescent="0.35">
      <c r="Q336" s="27" t="str">
        <f t="shared" si="16"/>
        <v/>
      </c>
    </row>
    <row r="337" spans="17:17" x14ac:dyDescent="0.35">
      <c r="Q337" s="27" t="str">
        <f t="shared" si="16"/>
        <v/>
      </c>
    </row>
    <row r="338" spans="17:17" x14ac:dyDescent="0.35">
      <c r="Q338" s="27" t="str">
        <f t="shared" si="16"/>
        <v/>
      </c>
    </row>
    <row r="339" spans="17:17" x14ac:dyDescent="0.35">
      <c r="Q339" s="27" t="str">
        <f t="shared" si="16"/>
        <v/>
      </c>
    </row>
    <row r="340" spans="17:17" x14ac:dyDescent="0.35">
      <c r="Q340" s="27" t="str">
        <f t="shared" si="16"/>
        <v/>
      </c>
    </row>
    <row r="341" spans="17:17" x14ac:dyDescent="0.35">
      <c r="Q341" s="27" t="str">
        <f t="shared" si="16"/>
        <v/>
      </c>
    </row>
    <row r="342" spans="17:17" x14ac:dyDescent="0.35">
      <c r="Q342" s="27" t="str">
        <f t="shared" si="16"/>
        <v/>
      </c>
    </row>
    <row r="343" spans="17:17" x14ac:dyDescent="0.35">
      <c r="Q343" s="27" t="str">
        <f t="shared" si="16"/>
        <v/>
      </c>
    </row>
    <row r="344" spans="17:17" x14ac:dyDescent="0.35">
      <c r="Q344" s="27" t="str">
        <f t="shared" si="16"/>
        <v/>
      </c>
    </row>
    <row r="345" spans="17:17" x14ac:dyDescent="0.35">
      <c r="Q345" s="27" t="str">
        <f t="shared" si="16"/>
        <v/>
      </c>
    </row>
    <row r="346" spans="17:17" x14ac:dyDescent="0.35">
      <c r="Q346" s="27" t="str">
        <f t="shared" si="16"/>
        <v/>
      </c>
    </row>
    <row r="347" spans="17:17" x14ac:dyDescent="0.35">
      <c r="Q347" s="27" t="str">
        <f t="shared" si="16"/>
        <v/>
      </c>
    </row>
    <row r="348" spans="17:17" x14ac:dyDescent="0.35">
      <c r="Q348" s="27" t="str">
        <f t="shared" si="16"/>
        <v/>
      </c>
    </row>
    <row r="349" spans="17:17" x14ac:dyDescent="0.35">
      <c r="Q349" s="27" t="str">
        <f t="shared" si="16"/>
        <v/>
      </c>
    </row>
    <row r="350" spans="17:17" x14ac:dyDescent="0.35">
      <c r="Q350" s="27" t="str">
        <f t="shared" si="16"/>
        <v/>
      </c>
    </row>
    <row r="351" spans="17:17" x14ac:dyDescent="0.35">
      <c r="Q351" s="27" t="str">
        <f t="shared" si="16"/>
        <v/>
      </c>
    </row>
    <row r="352" spans="17:17" x14ac:dyDescent="0.35">
      <c r="Q352" s="27" t="str">
        <f t="shared" si="16"/>
        <v/>
      </c>
    </row>
    <row r="353" spans="17:17" x14ac:dyDescent="0.35">
      <c r="Q353" s="27" t="str">
        <f t="shared" si="16"/>
        <v/>
      </c>
    </row>
    <row r="354" spans="17:17" x14ac:dyDescent="0.35">
      <c r="Q354" s="27" t="str">
        <f t="shared" si="16"/>
        <v/>
      </c>
    </row>
    <row r="355" spans="17:17" x14ac:dyDescent="0.35">
      <c r="Q355" s="27" t="str">
        <f t="shared" si="16"/>
        <v/>
      </c>
    </row>
    <row r="356" spans="17:17" x14ac:dyDescent="0.35">
      <c r="Q356" s="27" t="str">
        <f t="shared" si="16"/>
        <v/>
      </c>
    </row>
    <row r="357" spans="17:17" x14ac:dyDescent="0.35">
      <c r="Q357" s="27" t="str">
        <f t="shared" si="16"/>
        <v/>
      </c>
    </row>
    <row r="358" spans="17:17" x14ac:dyDescent="0.35">
      <c r="Q358" s="27" t="str">
        <f t="shared" si="16"/>
        <v/>
      </c>
    </row>
    <row r="359" spans="17:17" x14ac:dyDescent="0.35">
      <c r="Q359" s="27" t="str">
        <f t="shared" si="16"/>
        <v/>
      </c>
    </row>
    <row r="360" spans="17:17" x14ac:dyDescent="0.35">
      <c r="Q360" s="27" t="str">
        <f t="shared" si="16"/>
        <v/>
      </c>
    </row>
    <row r="361" spans="17:17" x14ac:dyDescent="0.35">
      <c r="Q361" s="27" t="str">
        <f t="shared" si="16"/>
        <v/>
      </c>
    </row>
    <row r="362" spans="17:17" x14ac:dyDescent="0.35">
      <c r="Q362" s="27" t="str">
        <f t="shared" si="16"/>
        <v/>
      </c>
    </row>
    <row r="363" spans="17:17" x14ac:dyDescent="0.35">
      <c r="Q363" s="27" t="str">
        <f t="shared" si="16"/>
        <v/>
      </c>
    </row>
    <row r="364" spans="17:17" x14ac:dyDescent="0.35">
      <c r="Q364" s="27" t="str">
        <f t="shared" si="16"/>
        <v/>
      </c>
    </row>
    <row r="365" spans="17:17" x14ac:dyDescent="0.35">
      <c r="Q365" s="27" t="str">
        <f t="shared" si="16"/>
        <v/>
      </c>
    </row>
    <row r="366" spans="17:17" x14ac:dyDescent="0.35">
      <c r="Q366" s="27" t="str">
        <f t="shared" si="16"/>
        <v/>
      </c>
    </row>
    <row r="367" spans="17:17" x14ac:dyDescent="0.35">
      <c r="Q367" s="27" t="str">
        <f t="shared" si="16"/>
        <v/>
      </c>
    </row>
    <row r="368" spans="17:17" x14ac:dyDescent="0.35">
      <c r="Q368" s="27" t="str">
        <f t="shared" si="16"/>
        <v/>
      </c>
    </row>
    <row r="369" spans="17:17" x14ac:dyDescent="0.35">
      <c r="Q369" s="27" t="str">
        <f t="shared" si="16"/>
        <v/>
      </c>
    </row>
    <row r="370" spans="17:17" x14ac:dyDescent="0.35">
      <c r="Q370" s="27" t="str">
        <f t="shared" si="16"/>
        <v/>
      </c>
    </row>
    <row r="371" spans="17:17" x14ac:dyDescent="0.35">
      <c r="Q371" s="27" t="str">
        <f t="shared" si="16"/>
        <v/>
      </c>
    </row>
    <row r="372" spans="17:17" x14ac:dyDescent="0.35">
      <c r="Q372" s="27" t="str">
        <f t="shared" si="16"/>
        <v/>
      </c>
    </row>
    <row r="373" spans="17:17" x14ac:dyDescent="0.35">
      <c r="Q373" s="27" t="str">
        <f t="shared" si="16"/>
        <v/>
      </c>
    </row>
    <row r="374" spans="17:17" x14ac:dyDescent="0.35">
      <c r="Q374" s="27" t="str">
        <f t="shared" si="16"/>
        <v/>
      </c>
    </row>
    <row r="375" spans="17:17" x14ac:dyDescent="0.35">
      <c r="Q375" s="27" t="str">
        <f t="shared" si="16"/>
        <v/>
      </c>
    </row>
    <row r="376" spans="17:17" x14ac:dyDescent="0.35">
      <c r="Q376" s="27" t="str">
        <f t="shared" si="16"/>
        <v/>
      </c>
    </row>
    <row r="377" spans="17:17" x14ac:dyDescent="0.35">
      <c r="Q377" s="27" t="str">
        <f t="shared" si="16"/>
        <v/>
      </c>
    </row>
    <row r="378" spans="17:17" x14ac:dyDescent="0.35">
      <c r="Q378" s="27" t="str">
        <f t="shared" si="16"/>
        <v/>
      </c>
    </row>
    <row r="379" spans="17:17" x14ac:dyDescent="0.35">
      <c r="Q379" s="27" t="str">
        <f t="shared" si="16"/>
        <v/>
      </c>
    </row>
    <row r="380" spans="17:17" x14ac:dyDescent="0.35">
      <c r="Q380" s="27" t="str">
        <f t="shared" si="16"/>
        <v/>
      </c>
    </row>
    <row r="381" spans="17:17" x14ac:dyDescent="0.35">
      <c r="Q381" s="27" t="str">
        <f t="shared" si="16"/>
        <v/>
      </c>
    </row>
    <row r="382" spans="17:17" x14ac:dyDescent="0.35">
      <c r="Q382" s="27" t="str">
        <f t="shared" si="16"/>
        <v/>
      </c>
    </row>
    <row r="383" spans="17:17" x14ac:dyDescent="0.35">
      <c r="Q383" s="27" t="str">
        <f t="shared" si="16"/>
        <v/>
      </c>
    </row>
    <row r="384" spans="17:17" x14ac:dyDescent="0.35">
      <c r="Q384" s="27" t="str">
        <f t="shared" si="16"/>
        <v/>
      </c>
    </row>
    <row r="385" spans="17:17" x14ac:dyDescent="0.35">
      <c r="Q385" s="27" t="str">
        <f t="shared" si="16"/>
        <v/>
      </c>
    </row>
    <row r="386" spans="17:17" x14ac:dyDescent="0.35">
      <c r="Q386" s="27" t="str">
        <f t="shared" si="16"/>
        <v/>
      </c>
    </row>
    <row r="387" spans="17:17" x14ac:dyDescent="0.35">
      <c r="Q387" s="27" t="str">
        <f t="shared" si="16"/>
        <v/>
      </c>
    </row>
    <row r="388" spans="17:17" x14ac:dyDescent="0.35">
      <c r="Q388" s="27" t="str">
        <f t="shared" si="16"/>
        <v/>
      </c>
    </row>
    <row r="389" spans="17:17" x14ac:dyDescent="0.35">
      <c r="Q389" s="27" t="str">
        <f t="shared" si="16"/>
        <v/>
      </c>
    </row>
    <row r="390" spans="17:17" x14ac:dyDescent="0.35">
      <c r="Q390" s="27" t="str">
        <f t="shared" si="16"/>
        <v/>
      </c>
    </row>
    <row r="391" spans="17:17" x14ac:dyDescent="0.35">
      <c r="Q391" s="27" t="str">
        <f t="shared" si="16"/>
        <v/>
      </c>
    </row>
    <row r="392" spans="17:17" x14ac:dyDescent="0.35">
      <c r="Q392" s="27" t="str">
        <f t="shared" si="16"/>
        <v/>
      </c>
    </row>
    <row r="393" spans="17:17" x14ac:dyDescent="0.35">
      <c r="Q393" s="27" t="str">
        <f t="shared" si="16"/>
        <v/>
      </c>
    </row>
    <row r="394" spans="17:17" x14ac:dyDescent="0.35">
      <c r="Q394" s="27" t="str">
        <f t="shared" ref="Q394:Q457" si="17">+IF(A394="","",MONTH(A394))</f>
        <v/>
      </c>
    </row>
    <row r="395" spans="17:17" x14ac:dyDescent="0.35">
      <c r="Q395" s="27" t="str">
        <f t="shared" si="17"/>
        <v/>
      </c>
    </row>
    <row r="396" spans="17:17" x14ac:dyDescent="0.35">
      <c r="Q396" s="27" t="str">
        <f t="shared" si="17"/>
        <v/>
      </c>
    </row>
    <row r="397" spans="17:17" x14ac:dyDescent="0.35">
      <c r="Q397" s="27" t="str">
        <f t="shared" si="17"/>
        <v/>
      </c>
    </row>
    <row r="398" spans="17:17" x14ac:dyDescent="0.35">
      <c r="Q398" s="27" t="str">
        <f t="shared" si="17"/>
        <v/>
      </c>
    </row>
    <row r="399" spans="17:17" x14ac:dyDescent="0.35">
      <c r="Q399" s="27" t="str">
        <f t="shared" si="17"/>
        <v/>
      </c>
    </row>
    <row r="400" spans="17:17" x14ac:dyDescent="0.35">
      <c r="Q400" s="27" t="str">
        <f t="shared" si="17"/>
        <v/>
      </c>
    </row>
    <row r="401" spans="17:17" x14ac:dyDescent="0.35">
      <c r="Q401" s="27" t="str">
        <f t="shared" si="17"/>
        <v/>
      </c>
    </row>
    <row r="402" spans="17:17" x14ac:dyDescent="0.35">
      <c r="Q402" s="27" t="str">
        <f t="shared" si="17"/>
        <v/>
      </c>
    </row>
    <row r="403" spans="17:17" x14ac:dyDescent="0.35">
      <c r="Q403" s="27" t="str">
        <f t="shared" si="17"/>
        <v/>
      </c>
    </row>
    <row r="404" spans="17:17" x14ac:dyDescent="0.35">
      <c r="Q404" s="27" t="str">
        <f t="shared" si="17"/>
        <v/>
      </c>
    </row>
    <row r="405" spans="17:17" x14ac:dyDescent="0.35">
      <c r="Q405" s="27" t="str">
        <f t="shared" si="17"/>
        <v/>
      </c>
    </row>
    <row r="406" spans="17:17" x14ac:dyDescent="0.35">
      <c r="Q406" s="27" t="str">
        <f t="shared" si="17"/>
        <v/>
      </c>
    </row>
    <row r="407" spans="17:17" x14ac:dyDescent="0.35">
      <c r="Q407" s="27" t="str">
        <f t="shared" si="17"/>
        <v/>
      </c>
    </row>
    <row r="408" spans="17:17" x14ac:dyDescent="0.35">
      <c r="Q408" s="27" t="str">
        <f t="shared" si="17"/>
        <v/>
      </c>
    </row>
    <row r="409" spans="17:17" x14ac:dyDescent="0.35">
      <c r="Q409" s="27" t="str">
        <f t="shared" si="17"/>
        <v/>
      </c>
    </row>
    <row r="410" spans="17:17" x14ac:dyDescent="0.35">
      <c r="Q410" s="27" t="str">
        <f t="shared" si="17"/>
        <v/>
      </c>
    </row>
    <row r="411" spans="17:17" x14ac:dyDescent="0.35">
      <c r="Q411" s="27" t="str">
        <f t="shared" si="17"/>
        <v/>
      </c>
    </row>
    <row r="412" spans="17:17" x14ac:dyDescent="0.35">
      <c r="Q412" s="27" t="str">
        <f t="shared" si="17"/>
        <v/>
      </c>
    </row>
    <row r="413" spans="17:17" x14ac:dyDescent="0.35">
      <c r="Q413" s="27" t="str">
        <f t="shared" si="17"/>
        <v/>
      </c>
    </row>
    <row r="414" spans="17:17" x14ac:dyDescent="0.35">
      <c r="Q414" s="27" t="str">
        <f t="shared" si="17"/>
        <v/>
      </c>
    </row>
    <row r="415" spans="17:17" x14ac:dyDescent="0.35">
      <c r="Q415" s="27" t="str">
        <f t="shared" si="17"/>
        <v/>
      </c>
    </row>
    <row r="416" spans="17:17" x14ac:dyDescent="0.35">
      <c r="Q416" s="27" t="str">
        <f t="shared" si="17"/>
        <v/>
      </c>
    </row>
    <row r="417" spans="17:17" x14ac:dyDescent="0.35">
      <c r="Q417" s="27" t="str">
        <f t="shared" si="17"/>
        <v/>
      </c>
    </row>
    <row r="418" spans="17:17" x14ac:dyDescent="0.35">
      <c r="Q418" s="27" t="str">
        <f t="shared" si="17"/>
        <v/>
      </c>
    </row>
    <row r="419" spans="17:17" x14ac:dyDescent="0.35">
      <c r="Q419" s="27" t="str">
        <f t="shared" si="17"/>
        <v/>
      </c>
    </row>
    <row r="420" spans="17:17" x14ac:dyDescent="0.35">
      <c r="Q420" s="27" t="str">
        <f t="shared" si="17"/>
        <v/>
      </c>
    </row>
    <row r="421" spans="17:17" x14ac:dyDescent="0.35">
      <c r="Q421" s="27" t="str">
        <f t="shared" si="17"/>
        <v/>
      </c>
    </row>
    <row r="422" spans="17:17" x14ac:dyDescent="0.35">
      <c r="Q422" s="27" t="str">
        <f t="shared" si="17"/>
        <v/>
      </c>
    </row>
    <row r="423" spans="17:17" x14ac:dyDescent="0.35">
      <c r="Q423" s="27" t="str">
        <f t="shared" si="17"/>
        <v/>
      </c>
    </row>
    <row r="424" spans="17:17" x14ac:dyDescent="0.35">
      <c r="Q424" s="27" t="str">
        <f t="shared" si="17"/>
        <v/>
      </c>
    </row>
    <row r="425" spans="17:17" x14ac:dyDescent="0.35">
      <c r="Q425" s="27" t="str">
        <f t="shared" si="17"/>
        <v/>
      </c>
    </row>
    <row r="426" spans="17:17" x14ac:dyDescent="0.35">
      <c r="Q426" s="27" t="str">
        <f t="shared" si="17"/>
        <v/>
      </c>
    </row>
    <row r="427" spans="17:17" x14ac:dyDescent="0.35">
      <c r="Q427" s="27" t="str">
        <f t="shared" si="17"/>
        <v/>
      </c>
    </row>
    <row r="428" spans="17:17" x14ac:dyDescent="0.35">
      <c r="Q428" s="27" t="str">
        <f t="shared" si="17"/>
        <v/>
      </c>
    </row>
    <row r="429" spans="17:17" x14ac:dyDescent="0.35">
      <c r="Q429" s="27" t="str">
        <f t="shared" si="17"/>
        <v/>
      </c>
    </row>
    <row r="430" spans="17:17" x14ac:dyDescent="0.35">
      <c r="Q430" s="27" t="str">
        <f t="shared" si="17"/>
        <v/>
      </c>
    </row>
    <row r="431" spans="17:17" x14ac:dyDescent="0.35">
      <c r="Q431" s="27" t="str">
        <f t="shared" si="17"/>
        <v/>
      </c>
    </row>
    <row r="432" spans="17:17" x14ac:dyDescent="0.35">
      <c r="Q432" s="27" t="str">
        <f t="shared" si="17"/>
        <v/>
      </c>
    </row>
    <row r="433" spans="17:17" x14ac:dyDescent="0.35">
      <c r="Q433" s="27" t="str">
        <f t="shared" si="17"/>
        <v/>
      </c>
    </row>
    <row r="434" spans="17:17" x14ac:dyDescent="0.35">
      <c r="Q434" s="27" t="str">
        <f t="shared" si="17"/>
        <v/>
      </c>
    </row>
    <row r="435" spans="17:17" x14ac:dyDescent="0.35">
      <c r="Q435" s="27" t="str">
        <f t="shared" si="17"/>
        <v/>
      </c>
    </row>
    <row r="436" spans="17:17" x14ac:dyDescent="0.35">
      <c r="Q436" s="27" t="str">
        <f t="shared" si="17"/>
        <v/>
      </c>
    </row>
    <row r="437" spans="17:17" x14ac:dyDescent="0.35">
      <c r="Q437" s="27" t="str">
        <f t="shared" si="17"/>
        <v/>
      </c>
    </row>
    <row r="438" spans="17:17" x14ac:dyDescent="0.35">
      <c r="Q438" s="27" t="str">
        <f t="shared" si="17"/>
        <v/>
      </c>
    </row>
    <row r="439" spans="17:17" x14ac:dyDescent="0.35">
      <c r="Q439" s="27" t="str">
        <f t="shared" si="17"/>
        <v/>
      </c>
    </row>
    <row r="440" spans="17:17" x14ac:dyDescent="0.35">
      <c r="Q440" s="27" t="str">
        <f t="shared" si="17"/>
        <v/>
      </c>
    </row>
    <row r="441" spans="17:17" x14ac:dyDescent="0.35">
      <c r="Q441" s="27" t="str">
        <f t="shared" si="17"/>
        <v/>
      </c>
    </row>
    <row r="442" spans="17:17" x14ac:dyDescent="0.35">
      <c r="Q442" s="27" t="str">
        <f t="shared" si="17"/>
        <v/>
      </c>
    </row>
    <row r="443" spans="17:17" x14ac:dyDescent="0.35">
      <c r="Q443" s="27" t="str">
        <f t="shared" si="17"/>
        <v/>
      </c>
    </row>
    <row r="444" spans="17:17" x14ac:dyDescent="0.35">
      <c r="Q444" s="27" t="str">
        <f t="shared" si="17"/>
        <v/>
      </c>
    </row>
    <row r="445" spans="17:17" x14ac:dyDescent="0.35">
      <c r="Q445" s="27" t="str">
        <f t="shared" si="17"/>
        <v/>
      </c>
    </row>
    <row r="446" spans="17:17" x14ac:dyDescent="0.35">
      <c r="Q446" s="27" t="str">
        <f t="shared" si="17"/>
        <v/>
      </c>
    </row>
    <row r="447" spans="17:17" x14ac:dyDescent="0.35">
      <c r="Q447" s="27" t="str">
        <f t="shared" si="17"/>
        <v/>
      </c>
    </row>
    <row r="448" spans="17:17" x14ac:dyDescent="0.35">
      <c r="Q448" s="27" t="str">
        <f t="shared" si="17"/>
        <v/>
      </c>
    </row>
    <row r="449" spans="17:17" x14ac:dyDescent="0.35">
      <c r="Q449" s="27" t="str">
        <f t="shared" si="17"/>
        <v/>
      </c>
    </row>
    <row r="450" spans="17:17" x14ac:dyDescent="0.35">
      <c r="Q450" s="27" t="str">
        <f t="shared" si="17"/>
        <v/>
      </c>
    </row>
    <row r="451" spans="17:17" x14ac:dyDescent="0.35">
      <c r="Q451" s="27" t="str">
        <f t="shared" si="17"/>
        <v/>
      </c>
    </row>
    <row r="452" spans="17:17" x14ac:dyDescent="0.35">
      <c r="Q452" s="27" t="str">
        <f t="shared" si="17"/>
        <v/>
      </c>
    </row>
    <row r="453" spans="17:17" x14ac:dyDescent="0.35">
      <c r="Q453" s="27" t="str">
        <f t="shared" si="17"/>
        <v/>
      </c>
    </row>
    <row r="454" spans="17:17" x14ac:dyDescent="0.35">
      <c r="Q454" s="27" t="str">
        <f t="shared" si="17"/>
        <v/>
      </c>
    </row>
    <row r="455" spans="17:17" x14ac:dyDescent="0.35">
      <c r="Q455" s="27" t="str">
        <f t="shared" si="17"/>
        <v/>
      </c>
    </row>
    <row r="456" spans="17:17" x14ac:dyDescent="0.35">
      <c r="Q456" s="27" t="str">
        <f t="shared" si="17"/>
        <v/>
      </c>
    </row>
    <row r="457" spans="17:17" x14ac:dyDescent="0.35">
      <c r="Q457" s="27" t="str">
        <f t="shared" si="17"/>
        <v/>
      </c>
    </row>
    <row r="458" spans="17:17" x14ac:dyDescent="0.35">
      <c r="Q458" s="27" t="str">
        <f t="shared" ref="Q458:Q521" si="18">+IF(A458="","",MONTH(A458))</f>
        <v/>
      </c>
    </row>
    <row r="459" spans="17:17" x14ac:dyDescent="0.35">
      <c r="Q459" s="27" t="str">
        <f t="shared" si="18"/>
        <v/>
      </c>
    </row>
    <row r="460" spans="17:17" x14ac:dyDescent="0.35">
      <c r="Q460" s="27" t="str">
        <f t="shared" si="18"/>
        <v/>
      </c>
    </row>
    <row r="461" spans="17:17" x14ac:dyDescent="0.35">
      <c r="Q461" s="27" t="str">
        <f t="shared" si="18"/>
        <v/>
      </c>
    </row>
    <row r="462" spans="17:17" x14ac:dyDescent="0.35">
      <c r="Q462" s="27" t="str">
        <f t="shared" si="18"/>
        <v/>
      </c>
    </row>
    <row r="463" spans="17:17" x14ac:dyDescent="0.35">
      <c r="Q463" s="27" t="str">
        <f t="shared" si="18"/>
        <v/>
      </c>
    </row>
    <row r="464" spans="17:17" x14ac:dyDescent="0.35">
      <c r="Q464" s="27" t="str">
        <f t="shared" si="18"/>
        <v/>
      </c>
    </row>
    <row r="465" spans="17:17" x14ac:dyDescent="0.35">
      <c r="Q465" s="27" t="str">
        <f t="shared" si="18"/>
        <v/>
      </c>
    </row>
    <row r="466" spans="17:17" x14ac:dyDescent="0.35">
      <c r="Q466" s="27" t="str">
        <f t="shared" si="18"/>
        <v/>
      </c>
    </row>
    <row r="467" spans="17:17" x14ac:dyDescent="0.35">
      <c r="Q467" s="27" t="str">
        <f t="shared" si="18"/>
        <v/>
      </c>
    </row>
    <row r="468" spans="17:17" x14ac:dyDescent="0.35">
      <c r="Q468" s="27" t="str">
        <f t="shared" si="18"/>
        <v/>
      </c>
    </row>
    <row r="469" spans="17:17" x14ac:dyDescent="0.35">
      <c r="Q469" s="27" t="str">
        <f t="shared" si="18"/>
        <v/>
      </c>
    </row>
    <row r="470" spans="17:17" x14ac:dyDescent="0.35">
      <c r="Q470" s="27" t="str">
        <f t="shared" si="18"/>
        <v/>
      </c>
    </row>
    <row r="471" spans="17:17" x14ac:dyDescent="0.35">
      <c r="Q471" s="27" t="str">
        <f t="shared" si="18"/>
        <v/>
      </c>
    </row>
    <row r="472" spans="17:17" x14ac:dyDescent="0.35">
      <c r="Q472" s="27" t="str">
        <f t="shared" si="18"/>
        <v/>
      </c>
    </row>
    <row r="473" spans="17:17" x14ac:dyDescent="0.35">
      <c r="Q473" s="27" t="str">
        <f t="shared" si="18"/>
        <v/>
      </c>
    </row>
    <row r="474" spans="17:17" x14ac:dyDescent="0.35">
      <c r="Q474" s="27" t="str">
        <f t="shared" si="18"/>
        <v/>
      </c>
    </row>
    <row r="475" spans="17:17" x14ac:dyDescent="0.35">
      <c r="Q475" s="27" t="str">
        <f t="shared" si="18"/>
        <v/>
      </c>
    </row>
    <row r="476" spans="17:17" x14ac:dyDescent="0.35">
      <c r="Q476" s="27" t="str">
        <f t="shared" si="18"/>
        <v/>
      </c>
    </row>
    <row r="477" spans="17:17" x14ac:dyDescent="0.35">
      <c r="Q477" s="27" t="str">
        <f t="shared" si="18"/>
        <v/>
      </c>
    </row>
    <row r="478" spans="17:17" x14ac:dyDescent="0.35">
      <c r="Q478" s="27" t="str">
        <f t="shared" si="18"/>
        <v/>
      </c>
    </row>
    <row r="479" spans="17:17" x14ac:dyDescent="0.35">
      <c r="Q479" s="27" t="str">
        <f t="shared" si="18"/>
        <v/>
      </c>
    </row>
    <row r="480" spans="17:17" x14ac:dyDescent="0.35">
      <c r="Q480" s="27" t="str">
        <f t="shared" si="18"/>
        <v/>
      </c>
    </row>
    <row r="481" spans="17:17" x14ac:dyDescent="0.35">
      <c r="Q481" s="27" t="str">
        <f t="shared" si="18"/>
        <v/>
      </c>
    </row>
    <row r="482" spans="17:17" x14ac:dyDescent="0.35">
      <c r="Q482" s="27" t="str">
        <f t="shared" si="18"/>
        <v/>
      </c>
    </row>
    <row r="483" spans="17:17" x14ac:dyDescent="0.35">
      <c r="Q483" s="27" t="str">
        <f t="shared" si="18"/>
        <v/>
      </c>
    </row>
    <row r="484" spans="17:17" x14ac:dyDescent="0.35">
      <c r="Q484" s="27" t="str">
        <f t="shared" si="18"/>
        <v/>
      </c>
    </row>
    <row r="485" spans="17:17" x14ac:dyDescent="0.35">
      <c r="Q485" s="27" t="str">
        <f t="shared" si="18"/>
        <v/>
      </c>
    </row>
    <row r="486" spans="17:17" x14ac:dyDescent="0.35">
      <c r="Q486" s="27" t="str">
        <f t="shared" si="18"/>
        <v/>
      </c>
    </row>
    <row r="487" spans="17:17" x14ac:dyDescent="0.35">
      <c r="Q487" s="27" t="str">
        <f t="shared" si="18"/>
        <v/>
      </c>
    </row>
    <row r="488" spans="17:17" x14ac:dyDescent="0.35">
      <c r="Q488" s="27" t="str">
        <f t="shared" si="18"/>
        <v/>
      </c>
    </row>
    <row r="489" spans="17:17" x14ac:dyDescent="0.35">
      <c r="Q489" s="27" t="str">
        <f t="shared" si="18"/>
        <v/>
      </c>
    </row>
    <row r="490" spans="17:17" x14ac:dyDescent="0.35">
      <c r="Q490" s="27" t="str">
        <f t="shared" si="18"/>
        <v/>
      </c>
    </row>
    <row r="491" spans="17:17" x14ac:dyDescent="0.35">
      <c r="Q491" s="27" t="str">
        <f t="shared" si="18"/>
        <v/>
      </c>
    </row>
    <row r="492" spans="17:17" x14ac:dyDescent="0.35">
      <c r="Q492" s="27" t="str">
        <f t="shared" si="18"/>
        <v/>
      </c>
    </row>
    <row r="493" spans="17:17" x14ac:dyDescent="0.35">
      <c r="Q493" s="27" t="str">
        <f t="shared" si="18"/>
        <v/>
      </c>
    </row>
    <row r="494" spans="17:17" x14ac:dyDescent="0.35">
      <c r="Q494" s="27" t="str">
        <f t="shared" si="18"/>
        <v/>
      </c>
    </row>
    <row r="495" spans="17:17" x14ac:dyDescent="0.35">
      <c r="Q495" s="27" t="str">
        <f t="shared" si="18"/>
        <v/>
      </c>
    </row>
    <row r="496" spans="17:17" x14ac:dyDescent="0.35">
      <c r="Q496" s="27" t="str">
        <f t="shared" si="18"/>
        <v/>
      </c>
    </row>
    <row r="497" spans="17:17" x14ac:dyDescent="0.35">
      <c r="Q497" s="27" t="str">
        <f t="shared" si="18"/>
        <v/>
      </c>
    </row>
    <row r="498" spans="17:17" x14ac:dyDescent="0.35">
      <c r="Q498" s="27" t="str">
        <f t="shared" si="18"/>
        <v/>
      </c>
    </row>
    <row r="499" spans="17:17" x14ac:dyDescent="0.35">
      <c r="Q499" s="27" t="str">
        <f t="shared" si="18"/>
        <v/>
      </c>
    </row>
    <row r="500" spans="17:17" x14ac:dyDescent="0.35">
      <c r="Q500" s="27" t="str">
        <f t="shared" si="18"/>
        <v/>
      </c>
    </row>
    <row r="501" spans="17:17" x14ac:dyDescent="0.35">
      <c r="Q501" s="27" t="str">
        <f t="shared" si="18"/>
        <v/>
      </c>
    </row>
    <row r="502" spans="17:17" x14ac:dyDescent="0.35">
      <c r="Q502" s="27" t="str">
        <f t="shared" si="18"/>
        <v/>
      </c>
    </row>
    <row r="503" spans="17:17" x14ac:dyDescent="0.35">
      <c r="Q503" s="27" t="str">
        <f t="shared" si="18"/>
        <v/>
      </c>
    </row>
    <row r="504" spans="17:17" x14ac:dyDescent="0.35">
      <c r="Q504" s="27" t="str">
        <f t="shared" si="18"/>
        <v/>
      </c>
    </row>
    <row r="505" spans="17:17" x14ac:dyDescent="0.35">
      <c r="Q505" s="27" t="str">
        <f t="shared" si="18"/>
        <v/>
      </c>
    </row>
    <row r="506" spans="17:17" x14ac:dyDescent="0.35">
      <c r="Q506" s="27" t="str">
        <f t="shared" si="18"/>
        <v/>
      </c>
    </row>
    <row r="507" spans="17:17" x14ac:dyDescent="0.35">
      <c r="Q507" s="27" t="str">
        <f t="shared" si="18"/>
        <v/>
      </c>
    </row>
    <row r="508" spans="17:17" x14ac:dyDescent="0.35">
      <c r="Q508" s="27" t="str">
        <f t="shared" si="18"/>
        <v/>
      </c>
    </row>
    <row r="509" spans="17:17" x14ac:dyDescent="0.35">
      <c r="Q509" s="27" t="str">
        <f t="shared" si="18"/>
        <v/>
      </c>
    </row>
    <row r="510" spans="17:17" x14ac:dyDescent="0.35">
      <c r="Q510" s="27" t="str">
        <f t="shared" si="18"/>
        <v/>
      </c>
    </row>
    <row r="511" spans="17:17" x14ac:dyDescent="0.35">
      <c r="Q511" s="27" t="str">
        <f t="shared" si="18"/>
        <v/>
      </c>
    </row>
    <row r="512" spans="17:17" x14ac:dyDescent="0.35">
      <c r="Q512" s="27" t="str">
        <f t="shared" si="18"/>
        <v/>
      </c>
    </row>
    <row r="513" spans="17:17" x14ac:dyDescent="0.35">
      <c r="Q513" s="27" t="str">
        <f t="shared" si="18"/>
        <v/>
      </c>
    </row>
    <row r="514" spans="17:17" x14ac:dyDescent="0.35">
      <c r="Q514" s="27" t="str">
        <f t="shared" si="18"/>
        <v/>
      </c>
    </row>
    <row r="515" spans="17:17" x14ac:dyDescent="0.35">
      <c r="Q515" s="27" t="str">
        <f t="shared" si="18"/>
        <v/>
      </c>
    </row>
    <row r="516" spans="17:17" x14ac:dyDescent="0.35">
      <c r="Q516" s="27" t="str">
        <f t="shared" si="18"/>
        <v/>
      </c>
    </row>
    <row r="517" spans="17:17" x14ac:dyDescent="0.35">
      <c r="Q517" s="27" t="str">
        <f t="shared" si="18"/>
        <v/>
      </c>
    </row>
    <row r="518" spans="17:17" x14ac:dyDescent="0.35">
      <c r="Q518" s="27" t="str">
        <f t="shared" si="18"/>
        <v/>
      </c>
    </row>
    <row r="519" spans="17:17" x14ac:dyDescent="0.35">
      <c r="Q519" s="27" t="str">
        <f t="shared" si="18"/>
        <v/>
      </c>
    </row>
    <row r="520" spans="17:17" x14ac:dyDescent="0.35">
      <c r="Q520" s="27" t="str">
        <f t="shared" si="18"/>
        <v/>
      </c>
    </row>
    <row r="521" spans="17:17" x14ac:dyDescent="0.35">
      <c r="Q521" s="27" t="str">
        <f t="shared" si="18"/>
        <v/>
      </c>
    </row>
    <row r="522" spans="17:17" x14ac:dyDescent="0.35">
      <c r="Q522" s="27" t="str">
        <f t="shared" ref="Q522:Q585" si="19">+IF(A522="","",MONTH(A522))</f>
        <v/>
      </c>
    </row>
    <row r="523" spans="17:17" x14ac:dyDescent="0.35">
      <c r="Q523" s="27" t="str">
        <f t="shared" si="19"/>
        <v/>
      </c>
    </row>
    <row r="524" spans="17:17" x14ac:dyDescent="0.35">
      <c r="Q524" s="27" t="str">
        <f t="shared" si="19"/>
        <v/>
      </c>
    </row>
    <row r="525" spans="17:17" x14ac:dyDescent="0.35">
      <c r="Q525" s="27" t="str">
        <f t="shared" si="19"/>
        <v/>
      </c>
    </row>
    <row r="526" spans="17:17" x14ac:dyDescent="0.35">
      <c r="Q526" s="27" t="str">
        <f t="shared" si="19"/>
        <v/>
      </c>
    </row>
    <row r="527" spans="17:17" x14ac:dyDescent="0.35">
      <c r="Q527" s="27" t="str">
        <f t="shared" si="19"/>
        <v/>
      </c>
    </row>
    <row r="528" spans="17:17" x14ac:dyDescent="0.35">
      <c r="Q528" s="27" t="str">
        <f t="shared" si="19"/>
        <v/>
      </c>
    </row>
    <row r="529" spans="17:17" x14ac:dyDescent="0.35">
      <c r="Q529" s="27" t="str">
        <f t="shared" si="19"/>
        <v/>
      </c>
    </row>
    <row r="530" spans="17:17" x14ac:dyDescent="0.35">
      <c r="Q530" s="27" t="str">
        <f t="shared" si="19"/>
        <v/>
      </c>
    </row>
    <row r="531" spans="17:17" x14ac:dyDescent="0.35">
      <c r="Q531" s="27" t="str">
        <f t="shared" si="19"/>
        <v/>
      </c>
    </row>
    <row r="532" spans="17:17" x14ac:dyDescent="0.35">
      <c r="Q532" s="27" t="str">
        <f t="shared" si="19"/>
        <v/>
      </c>
    </row>
    <row r="533" spans="17:17" x14ac:dyDescent="0.35">
      <c r="Q533" s="27" t="str">
        <f t="shared" si="19"/>
        <v/>
      </c>
    </row>
    <row r="534" spans="17:17" x14ac:dyDescent="0.35">
      <c r="Q534" s="27" t="str">
        <f t="shared" si="19"/>
        <v/>
      </c>
    </row>
    <row r="535" spans="17:17" x14ac:dyDescent="0.35">
      <c r="Q535" s="27" t="str">
        <f t="shared" si="19"/>
        <v/>
      </c>
    </row>
    <row r="536" spans="17:17" x14ac:dyDescent="0.35">
      <c r="Q536" s="27" t="str">
        <f t="shared" si="19"/>
        <v/>
      </c>
    </row>
    <row r="537" spans="17:17" x14ac:dyDescent="0.35">
      <c r="Q537" s="27" t="str">
        <f t="shared" si="19"/>
        <v/>
      </c>
    </row>
    <row r="538" spans="17:17" x14ac:dyDescent="0.35">
      <c r="Q538" s="27" t="str">
        <f t="shared" si="19"/>
        <v/>
      </c>
    </row>
    <row r="539" spans="17:17" x14ac:dyDescent="0.35">
      <c r="Q539" s="27" t="str">
        <f t="shared" si="19"/>
        <v/>
      </c>
    </row>
    <row r="540" spans="17:17" x14ac:dyDescent="0.35">
      <c r="Q540" s="27" t="str">
        <f t="shared" si="19"/>
        <v/>
      </c>
    </row>
    <row r="541" spans="17:17" x14ac:dyDescent="0.35">
      <c r="Q541" s="27" t="str">
        <f t="shared" si="19"/>
        <v/>
      </c>
    </row>
    <row r="542" spans="17:17" x14ac:dyDescent="0.35">
      <c r="Q542" s="27" t="str">
        <f t="shared" si="19"/>
        <v/>
      </c>
    </row>
    <row r="543" spans="17:17" x14ac:dyDescent="0.35">
      <c r="Q543" s="27" t="str">
        <f t="shared" si="19"/>
        <v/>
      </c>
    </row>
    <row r="544" spans="17:17" x14ac:dyDescent="0.35">
      <c r="Q544" s="27" t="str">
        <f t="shared" si="19"/>
        <v/>
      </c>
    </row>
    <row r="545" spans="17:17" x14ac:dyDescent="0.35">
      <c r="Q545" s="27" t="str">
        <f t="shared" si="19"/>
        <v/>
      </c>
    </row>
    <row r="546" spans="17:17" x14ac:dyDescent="0.35">
      <c r="Q546" s="27" t="str">
        <f t="shared" si="19"/>
        <v/>
      </c>
    </row>
    <row r="547" spans="17:17" x14ac:dyDescent="0.35">
      <c r="Q547" s="27" t="str">
        <f t="shared" si="19"/>
        <v/>
      </c>
    </row>
    <row r="548" spans="17:17" x14ac:dyDescent="0.35">
      <c r="Q548" s="27" t="str">
        <f t="shared" si="19"/>
        <v/>
      </c>
    </row>
    <row r="549" spans="17:17" x14ac:dyDescent="0.35">
      <c r="Q549" s="27" t="str">
        <f t="shared" si="19"/>
        <v/>
      </c>
    </row>
    <row r="550" spans="17:17" x14ac:dyDescent="0.35">
      <c r="Q550" s="27" t="str">
        <f t="shared" si="19"/>
        <v/>
      </c>
    </row>
    <row r="551" spans="17:17" x14ac:dyDescent="0.35">
      <c r="Q551" s="27" t="str">
        <f t="shared" si="19"/>
        <v/>
      </c>
    </row>
    <row r="552" spans="17:17" x14ac:dyDescent="0.35">
      <c r="Q552" s="27" t="str">
        <f t="shared" si="19"/>
        <v/>
      </c>
    </row>
    <row r="553" spans="17:17" x14ac:dyDescent="0.35">
      <c r="Q553" s="27" t="str">
        <f t="shared" si="19"/>
        <v/>
      </c>
    </row>
    <row r="554" spans="17:17" x14ac:dyDescent="0.35">
      <c r="Q554" s="27" t="str">
        <f t="shared" si="19"/>
        <v/>
      </c>
    </row>
    <row r="555" spans="17:17" x14ac:dyDescent="0.35">
      <c r="Q555" s="27" t="str">
        <f t="shared" si="19"/>
        <v/>
      </c>
    </row>
    <row r="556" spans="17:17" x14ac:dyDescent="0.35">
      <c r="Q556" s="27" t="str">
        <f t="shared" si="19"/>
        <v/>
      </c>
    </row>
    <row r="557" spans="17:17" x14ac:dyDescent="0.35">
      <c r="Q557" s="27" t="str">
        <f t="shared" si="19"/>
        <v/>
      </c>
    </row>
    <row r="558" spans="17:17" x14ac:dyDescent="0.35">
      <c r="Q558" s="27" t="str">
        <f t="shared" si="19"/>
        <v/>
      </c>
    </row>
    <row r="559" spans="17:17" x14ac:dyDescent="0.35">
      <c r="Q559" s="27" t="str">
        <f t="shared" si="19"/>
        <v/>
      </c>
    </row>
    <row r="560" spans="17:17" x14ac:dyDescent="0.35">
      <c r="Q560" s="27" t="str">
        <f t="shared" si="19"/>
        <v/>
      </c>
    </row>
    <row r="561" spans="17:17" x14ac:dyDescent="0.35">
      <c r="Q561" s="27" t="str">
        <f t="shared" si="19"/>
        <v/>
      </c>
    </row>
    <row r="562" spans="17:17" x14ac:dyDescent="0.35">
      <c r="Q562" s="27" t="str">
        <f t="shared" si="19"/>
        <v/>
      </c>
    </row>
    <row r="563" spans="17:17" x14ac:dyDescent="0.35">
      <c r="Q563" s="27" t="str">
        <f t="shared" si="19"/>
        <v/>
      </c>
    </row>
    <row r="564" spans="17:17" x14ac:dyDescent="0.35">
      <c r="Q564" s="27" t="str">
        <f t="shared" si="19"/>
        <v/>
      </c>
    </row>
    <row r="565" spans="17:17" x14ac:dyDescent="0.35">
      <c r="Q565" s="27" t="str">
        <f t="shared" si="19"/>
        <v/>
      </c>
    </row>
    <row r="566" spans="17:17" x14ac:dyDescent="0.35">
      <c r="Q566" s="27" t="str">
        <f t="shared" si="19"/>
        <v/>
      </c>
    </row>
    <row r="567" spans="17:17" x14ac:dyDescent="0.35">
      <c r="Q567" s="27" t="str">
        <f t="shared" si="19"/>
        <v/>
      </c>
    </row>
    <row r="568" spans="17:17" x14ac:dyDescent="0.35">
      <c r="Q568" s="27" t="str">
        <f t="shared" si="19"/>
        <v/>
      </c>
    </row>
    <row r="569" spans="17:17" x14ac:dyDescent="0.35">
      <c r="Q569" s="27" t="str">
        <f t="shared" si="19"/>
        <v/>
      </c>
    </row>
    <row r="570" spans="17:17" x14ac:dyDescent="0.35">
      <c r="Q570" s="27" t="str">
        <f t="shared" si="19"/>
        <v/>
      </c>
    </row>
    <row r="571" spans="17:17" x14ac:dyDescent="0.35">
      <c r="Q571" s="27" t="str">
        <f t="shared" si="19"/>
        <v/>
      </c>
    </row>
    <row r="572" spans="17:17" x14ac:dyDescent="0.35">
      <c r="Q572" s="27" t="str">
        <f t="shared" si="19"/>
        <v/>
      </c>
    </row>
    <row r="573" spans="17:17" x14ac:dyDescent="0.35">
      <c r="Q573" s="27" t="str">
        <f t="shared" si="19"/>
        <v/>
      </c>
    </row>
    <row r="574" spans="17:17" x14ac:dyDescent="0.35">
      <c r="Q574" s="27" t="str">
        <f t="shared" si="19"/>
        <v/>
      </c>
    </row>
    <row r="575" spans="17:17" x14ac:dyDescent="0.35">
      <c r="Q575" s="27" t="str">
        <f t="shared" si="19"/>
        <v/>
      </c>
    </row>
    <row r="576" spans="17:17" x14ac:dyDescent="0.35">
      <c r="Q576" s="27" t="str">
        <f t="shared" si="19"/>
        <v/>
      </c>
    </row>
    <row r="577" spans="17:17" x14ac:dyDescent="0.35">
      <c r="Q577" s="27" t="str">
        <f t="shared" si="19"/>
        <v/>
      </c>
    </row>
    <row r="578" spans="17:17" x14ac:dyDescent="0.35">
      <c r="Q578" s="27" t="str">
        <f t="shared" si="19"/>
        <v/>
      </c>
    </row>
    <row r="579" spans="17:17" x14ac:dyDescent="0.35">
      <c r="Q579" s="27" t="str">
        <f t="shared" si="19"/>
        <v/>
      </c>
    </row>
    <row r="580" spans="17:17" x14ac:dyDescent="0.35">
      <c r="Q580" s="27" t="str">
        <f t="shared" si="19"/>
        <v/>
      </c>
    </row>
    <row r="581" spans="17:17" x14ac:dyDescent="0.35">
      <c r="Q581" s="27" t="str">
        <f t="shared" si="19"/>
        <v/>
      </c>
    </row>
    <row r="582" spans="17:17" x14ac:dyDescent="0.35">
      <c r="Q582" s="27" t="str">
        <f t="shared" si="19"/>
        <v/>
      </c>
    </row>
    <row r="583" spans="17:17" x14ac:dyDescent="0.35">
      <c r="Q583" s="27" t="str">
        <f t="shared" si="19"/>
        <v/>
      </c>
    </row>
    <row r="584" spans="17:17" x14ac:dyDescent="0.35">
      <c r="Q584" s="27" t="str">
        <f t="shared" si="19"/>
        <v/>
      </c>
    </row>
    <row r="585" spans="17:17" x14ac:dyDescent="0.35">
      <c r="Q585" s="27" t="str">
        <f t="shared" si="19"/>
        <v/>
      </c>
    </row>
    <row r="586" spans="17:17" x14ac:dyDescent="0.35">
      <c r="Q586" s="27" t="str">
        <f t="shared" ref="Q586:Q649" si="20">+IF(A586="","",MONTH(A586))</f>
        <v/>
      </c>
    </row>
    <row r="587" spans="17:17" x14ac:dyDescent="0.35">
      <c r="Q587" s="27" t="str">
        <f t="shared" si="20"/>
        <v/>
      </c>
    </row>
    <row r="588" spans="17:17" x14ac:dyDescent="0.35">
      <c r="Q588" s="27" t="str">
        <f t="shared" si="20"/>
        <v/>
      </c>
    </row>
    <row r="589" spans="17:17" x14ac:dyDescent="0.35">
      <c r="Q589" s="27" t="str">
        <f t="shared" si="20"/>
        <v/>
      </c>
    </row>
    <row r="590" spans="17:17" x14ac:dyDescent="0.35">
      <c r="Q590" s="27" t="str">
        <f t="shared" si="20"/>
        <v/>
      </c>
    </row>
    <row r="591" spans="17:17" x14ac:dyDescent="0.35">
      <c r="Q591" s="27" t="str">
        <f t="shared" si="20"/>
        <v/>
      </c>
    </row>
    <row r="592" spans="17:17" x14ac:dyDescent="0.35">
      <c r="Q592" s="27" t="str">
        <f t="shared" si="20"/>
        <v/>
      </c>
    </row>
    <row r="593" spans="17:17" x14ac:dyDescent="0.35">
      <c r="Q593" s="27" t="str">
        <f t="shared" si="20"/>
        <v/>
      </c>
    </row>
    <row r="594" spans="17:17" x14ac:dyDescent="0.35">
      <c r="Q594" s="27" t="str">
        <f t="shared" si="20"/>
        <v/>
      </c>
    </row>
    <row r="595" spans="17:17" x14ac:dyDescent="0.35">
      <c r="Q595" s="27" t="str">
        <f t="shared" si="20"/>
        <v/>
      </c>
    </row>
    <row r="596" spans="17:17" x14ac:dyDescent="0.35">
      <c r="Q596" s="27" t="str">
        <f t="shared" si="20"/>
        <v/>
      </c>
    </row>
    <row r="597" spans="17:17" x14ac:dyDescent="0.35">
      <c r="Q597" s="27" t="str">
        <f t="shared" si="20"/>
        <v/>
      </c>
    </row>
    <row r="598" spans="17:17" x14ac:dyDescent="0.35">
      <c r="Q598" s="27" t="str">
        <f t="shared" si="20"/>
        <v/>
      </c>
    </row>
    <row r="599" spans="17:17" x14ac:dyDescent="0.35">
      <c r="Q599" s="27" t="str">
        <f t="shared" si="20"/>
        <v/>
      </c>
    </row>
    <row r="600" spans="17:17" x14ac:dyDescent="0.35">
      <c r="Q600" s="27" t="str">
        <f t="shared" si="20"/>
        <v/>
      </c>
    </row>
    <row r="601" spans="17:17" x14ac:dyDescent="0.35">
      <c r="Q601" s="27" t="str">
        <f t="shared" si="20"/>
        <v/>
      </c>
    </row>
    <row r="602" spans="17:17" x14ac:dyDescent="0.35">
      <c r="Q602" s="27" t="str">
        <f t="shared" si="20"/>
        <v/>
      </c>
    </row>
    <row r="603" spans="17:17" x14ac:dyDescent="0.35">
      <c r="Q603" s="27" t="str">
        <f t="shared" si="20"/>
        <v/>
      </c>
    </row>
    <row r="604" spans="17:17" x14ac:dyDescent="0.35">
      <c r="Q604" s="27" t="str">
        <f t="shared" si="20"/>
        <v/>
      </c>
    </row>
    <row r="605" spans="17:17" x14ac:dyDescent="0.35">
      <c r="Q605" s="27" t="str">
        <f t="shared" si="20"/>
        <v/>
      </c>
    </row>
    <row r="606" spans="17:17" x14ac:dyDescent="0.35">
      <c r="Q606" s="27" t="str">
        <f t="shared" si="20"/>
        <v/>
      </c>
    </row>
    <row r="607" spans="17:17" x14ac:dyDescent="0.35">
      <c r="Q607" s="27" t="str">
        <f t="shared" si="20"/>
        <v/>
      </c>
    </row>
    <row r="608" spans="17:17" x14ac:dyDescent="0.35">
      <c r="Q608" s="27" t="str">
        <f t="shared" si="20"/>
        <v/>
      </c>
    </row>
    <row r="609" spans="17:17" x14ac:dyDescent="0.35">
      <c r="Q609" s="27" t="str">
        <f t="shared" si="20"/>
        <v/>
      </c>
    </row>
    <row r="610" spans="17:17" x14ac:dyDescent="0.35">
      <c r="Q610" s="27" t="str">
        <f t="shared" si="20"/>
        <v/>
      </c>
    </row>
    <row r="611" spans="17:17" x14ac:dyDescent="0.35">
      <c r="Q611" s="27" t="str">
        <f t="shared" si="20"/>
        <v/>
      </c>
    </row>
    <row r="612" spans="17:17" x14ac:dyDescent="0.35">
      <c r="Q612" s="27" t="str">
        <f t="shared" si="20"/>
        <v/>
      </c>
    </row>
    <row r="613" spans="17:17" x14ac:dyDescent="0.35">
      <c r="Q613" s="27" t="str">
        <f t="shared" si="20"/>
        <v/>
      </c>
    </row>
    <row r="614" spans="17:17" x14ac:dyDescent="0.35">
      <c r="Q614" s="27" t="str">
        <f t="shared" si="20"/>
        <v/>
      </c>
    </row>
    <row r="615" spans="17:17" x14ac:dyDescent="0.35">
      <c r="Q615" s="27" t="str">
        <f t="shared" si="20"/>
        <v/>
      </c>
    </row>
    <row r="616" spans="17:17" x14ac:dyDescent="0.35">
      <c r="Q616" s="27" t="str">
        <f t="shared" si="20"/>
        <v/>
      </c>
    </row>
    <row r="617" spans="17:17" x14ac:dyDescent="0.35">
      <c r="Q617" s="27" t="str">
        <f t="shared" si="20"/>
        <v/>
      </c>
    </row>
    <row r="618" spans="17:17" x14ac:dyDescent="0.35">
      <c r="Q618" s="27" t="str">
        <f t="shared" si="20"/>
        <v/>
      </c>
    </row>
    <row r="619" spans="17:17" x14ac:dyDescent="0.35">
      <c r="Q619" s="27" t="str">
        <f t="shared" si="20"/>
        <v/>
      </c>
    </row>
    <row r="620" spans="17:17" x14ac:dyDescent="0.35">
      <c r="Q620" s="27" t="str">
        <f t="shared" si="20"/>
        <v/>
      </c>
    </row>
    <row r="621" spans="17:17" x14ac:dyDescent="0.35">
      <c r="Q621" s="27" t="str">
        <f t="shared" si="20"/>
        <v/>
      </c>
    </row>
    <row r="622" spans="17:17" x14ac:dyDescent="0.35">
      <c r="Q622" s="27" t="str">
        <f t="shared" si="20"/>
        <v/>
      </c>
    </row>
    <row r="623" spans="17:17" x14ac:dyDescent="0.35">
      <c r="Q623" s="27" t="str">
        <f t="shared" si="20"/>
        <v/>
      </c>
    </row>
    <row r="624" spans="17:17" x14ac:dyDescent="0.35">
      <c r="Q624" s="27" t="str">
        <f t="shared" si="20"/>
        <v/>
      </c>
    </row>
    <row r="625" spans="17:17" x14ac:dyDescent="0.35">
      <c r="Q625" s="27" t="str">
        <f t="shared" si="20"/>
        <v/>
      </c>
    </row>
    <row r="626" spans="17:17" x14ac:dyDescent="0.35">
      <c r="Q626" s="27" t="str">
        <f t="shared" si="20"/>
        <v/>
      </c>
    </row>
    <row r="627" spans="17:17" x14ac:dyDescent="0.35">
      <c r="Q627" s="27" t="str">
        <f t="shared" si="20"/>
        <v/>
      </c>
    </row>
    <row r="628" spans="17:17" x14ac:dyDescent="0.35">
      <c r="Q628" s="27" t="str">
        <f t="shared" si="20"/>
        <v/>
      </c>
    </row>
    <row r="629" spans="17:17" x14ac:dyDescent="0.35">
      <c r="Q629" s="27" t="str">
        <f t="shared" si="20"/>
        <v/>
      </c>
    </row>
    <row r="630" spans="17:17" x14ac:dyDescent="0.35">
      <c r="Q630" s="27" t="str">
        <f t="shared" si="20"/>
        <v/>
      </c>
    </row>
    <row r="631" spans="17:17" x14ac:dyDescent="0.35">
      <c r="Q631" s="27" t="str">
        <f t="shared" si="20"/>
        <v/>
      </c>
    </row>
    <row r="632" spans="17:17" x14ac:dyDescent="0.35">
      <c r="Q632" s="27" t="str">
        <f t="shared" si="20"/>
        <v/>
      </c>
    </row>
    <row r="633" spans="17:17" x14ac:dyDescent="0.35">
      <c r="Q633" s="27" t="str">
        <f t="shared" si="20"/>
        <v/>
      </c>
    </row>
    <row r="634" spans="17:17" x14ac:dyDescent="0.35">
      <c r="Q634" s="27" t="str">
        <f t="shared" si="20"/>
        <v/>
      </c>
    </row>
    <row r="635" spans="17:17" x14ac:dyDescent="0.35">
      <c r="Q635" s="27" t="str">
        <f t="shared" si="20"/>
        <v/>
      </c>
    </row>
    <row r="636" spans="17:17" x14ac:dyDescent="0.35">
      <c r="Q636" s="27" t="str">
        <f t="shared" si="20"/>
        <v/>
      </c>
    </row>
    <row r="637" spans="17:17" x14ac:dyDescent="0.35">
      <c r="Q637" s="27" t="str">
        <f t="shared" si="20"/>
        <v/>
      </c>
    </row>
    <row r="638" spans="17:17" x14ac:dyDescent="0.35">
      <c r="Q638" s="27" t="str">
        <f t="shared" si="20"/>
        <v/>
      </c>
    </row>
    <row r="639" spans="17:17" x14ac:dyDescent="0.35">
      <c r="Q639" s="27" t="str">
        <f t="shared" si="20"/>
        <v/>
      </c>
    </row>
    <row r="640" spans="17:17" x14ac:dyDescent="0.35">
      <c r="Q640" s="27" t="str">
        <f t="shared" si="20"/>
        <v/>
      </c>
    </row>
    <row r="641" spans="17:17" x14ac:dyDescent="0.35">
      <c r="Q641" s="27" t="str">
        <f t="shared" si="20"/>
        <v/>
      </c>
    </row>
    <row r="642" spans="17:17" x14ac:dyDescent="0.35">
      <c r="Q642" s="27" t="str">
        <f t="shared" si="20"/>
        <v/>
      </c>
    </row>
    <row r="643" spans="17:17" x14ac:dyDescent="0.35">
      <c r="Q643" s="27" t="str">
        <f t="shared" si="20"/>
        <v/>
      </c>
    </row>
    <row r="644" spans="17:17" x14ac:dyDescent="0.35">
      <c r="Q644" s="27" t="str">
        <f t="shared" si="20"/>
        <v/>
      </c>
    </row>
    <row r="645" spans="17:17" x14ac:dyDescent="0.35">
      <c r="Q645" s="27" t="str">
        <f t="shared" si="20"/>
        <v/>
      </c>
    </row>
    <row r="646" spans="17:17" x14ac:dyDescent="0.35">
      <c r="Q646" s="27" t="str">
        <f t="shared" si="20"/>
        <v/>
      </c>
    </row>
    <row r="647" spans="17:17" x14ac:dyDescent="0.35">
      <c r="Q647" s="27" t="str">
        <f t="shared" si="20"/>
        <v/>
      </c>
    </row>
    <row r="648" spans="17:17" x14ac:dyDescent="0.35">
      <c r="Q648" s="27" t="str">
        <f t="shared" si="20"/>
        <v/>
      </c>
    </row>
    <row r="649" spans="17:17" x14ac:dyDescent="0.35">
      <c r="Q649" s="27" t="str">
        <f t="shared" si="20"/>
        <v/>
      </c>
    </row>
    <row r="650" spans="17:17" x14ac:dyDescent="0.35">
      <c r="Q650" s="27" t="str">
        <f t="shared" ref="Q650:Q713" si="21">+IF(A650="","",MONTH(A650))</f>
        <v/>
      </c>
    </row>
    <row r="651" spans="17:17" x14ac:dyDescent="0.35">
      <c r="Q651" s="27" t="str">
        <f t="shared" si="21"/>
        <v/>
      </c>
    </row>
    <row r="652" spans="17:17" x14ac:dyDescent="0.35">
      <c r="Q652" s="27" t="str">
        <f t="shared" si="21"/>
        <v/>
      </c>
    </row>
    <row r="653" spans="17:17" x14ac:dyDescent="0.35">
      <c r="Q653" s="27" t="str">
        <f t="shared" si="21"/>
        <v/>
      </c>
    </row>
    <row r="654" spans="17:17" x14ac:dyDescent="0.35">
      <c r="Q654" s="27" t="str">
        <f t="shared" si="21"/>
        <v/>
      </c>
    </row>
    <row r="655" spans="17:17" x14ac:dyDescent="0.35">
      <c r="Q655" s="27" t="str">
        <f t="shared" si="21"/>
        <v/>
      </c>
    </row>
    <row r="656" spans="17:17" x14ac:dyDescent="0.35">
      <c r="Q656" s="27" t="str">
        <f t="shared" si="21"/>
        <v/>
      </c>
    </row>
    <row r="657" spans="17:17" x14ac:dyDescent="0.35">
      <c r="Q657" s="27" t="str">
        <f t="shared" si="21"/>
        <v/>
      </c>
    </row>
    <row r="658" spans="17:17" x14ac:dyDescent="0.35">
      <c r="Q658" s="27" t="str">
        <f t="shared" si="21"/>
        <v/>
      </c>
    </row>
    <row r="659" spans="17:17" x14ac:dyDescent="0.35">
      <c r="Q659" s="27" t="str">
        <f t="shared" si="21"/>
        <v/>
      </c>
    </row>
    <row r="660" spans="17:17" x14ac:dyDescent="0.35">
      <c r="Q660" s="27" t="str">
        <f t="shared" si="21"/>
        <v/>
      </c>
    </row>
    <row r="661" spans="17:17" x14ac:dyDescent="0.35">
      <c r="Q661" s="27" t="str">
        <f t="shared" si="21"/>
        <v/>
      </c>
    </row>
    <row r="662" spans="17:17" x14ac:dyDescent="0.35">
      <c r="Q662" s="27" t="str">
        <f t="shared" si="21"/>
        <v/>
      </c>
    </row>
    <row r="663" spans="17:17" x14ac:dyDescent="0.35">
      <c r="Q663" s="27" t="str">
        <f t="shared" si="21"/>
        <v/>
      </c>
    </row>
    <row r="664" spans="17:17" x14ac:dyDescent="0.35">
      <c r="Q664" s="27" t="str">
        <f t="shared" si="21"/>
        <v/>
      </c>
    </row>
    <row r="665" spans="17:17" x14ac:dyDescent="0.35">
      <c r="Q665" s="27" t="str">
        <f t="shared" si="21"/>
        <v/>
      </c>
    </row>
    <row r="666" spans="17:17" x14ac:dyDescent="0.35">
      <c r="Q666" s="27" t="str">
        <f t="shared" si="21"/>
        <v/>
      </c>
    </row>
    <row r="667" spans="17:17" x14ac:dyDescent="0.35">
      <c r="Q667" s="27" t="str">
        <f t="shared" si="21"/>
        <v/>
      </c>
    </row>
    <row r="668" spans="17:17" x14ac:dyDescent="0.35">
      <c r="Q668" s="27" t="str">
        <f t="shared" si="21"/>
        <v/>
      </c>
    </row>
    <row r="669" spans="17:17" x14ac:dyDescent="0.35">
      <c r="Q669" s="27" t="str">
        <f t="shared" si="21"/>
        <v/>
      </c>
    </row>
    <row r="670" spans="17:17" x14ac:dyDescent="0.35">
      <c r="Q670" s="27" t="str">
        <f t="shared" si="21"/>
        <v/>
      </c>
    </row>
    <row r="671" spans="17:17" x14ac:dyDescent="0.35">
      <c r="Q671" s="27" t="str">
        <f t="shared" si="21"/>
        <v/>
      </c>
    </row>
    <row r="672" spans="17:17" x14ac:dyDescent="0.35">
      <c r="Q672" s="27" t="str">
        <f t="shared" si="21"/>
        <v/>
      </c>
    </row>
    <row r="673" spans="17:17" x14ac:dyDescent="0.35">
      <c r="Q673" s="27" t="str">
        <f t="shared" si="21"/>
        <v/>
      </c>
    </row>
    <row r="674" spans="17:17" x14ac:dyDescent="0.35">
      <c r="Q674" s="27" t="str">
        <f t="shared" si="21"/>
        <v/>
      </c>
    </row>
    <row r="675" spans="17:17" x14ac:dyDescent="0.35">
      <c r="Q675" s="27" t="str">
        <f t="shared" si="21"/>
        <v/>
      </c>
    </row>
    <row r="676" spans="17:17" x14ac:dyDescent="0.35">
      <c r="Q676" s="27" t="str">
        <f t="shared" si="21"/>
        <v/>
      </c>
    </row>
    <row r="677" spans="17:17" x14ac:dyDescent="0.35">
      <c r="Q677" s="27" t="str">
        <f t="shared" si="21"/>
        <v/>
      </c>
    </row>
    <row r="678" spans="17:17" x14ac:dyDescent="0.35">
      <c r="Q678" s="27" t="str">
        <f t="shared" si="21"/>
        <v/>
      </c>
    </row>
    <row r="679" spans="17:17" x14ac:dyDescent="0.35">
      <c r="Q679" s="27" t="str">
        <f t="shared" si="21"/>
        <v/>
      </c>
    </row>
    <row r="680" spans="17:17" x14ac:dyDescent="0.35">
      <c r="Q680" s="27" t="str">
        <f t="shared" si="21"/>
        <v/>
      </c>
    </row>
    <row r="681" spans="17:17" x14ac:dyDescent="0.35">
      <c r="Q681" s="27" t="str">
        <f t="shared" si="21"/>
        <v/>
      </c>
    </row>
    <row r="682" spans="17:17" x14ac:dyDescent="0.35">
      <c r="Q682" s="27" t="str">
        <f t="shared" si="21"/>
        <v/>
      </c>
    </row>
    <row r="683" spans="17:17" x14ac:dyDescent="0.35">
      <c r="Q683" s="27" t="str">
        <f t="shared" si="21"/>
        <v/>
      </c>
    </row>
    <row r="684" spans="17:17" x14ac:dyDescent="0.35">
      <c r="Q684" s="27" t="str">
        <f t="shared" si="21"/>
        <v/>
      </c>
    </row>
    <row r="685" spans="17:17" x14ac:dyDescent="0.35">
      <c r="Q685" s="27" t="str">
        <f t="shared" si="21"/>
        <v/>
      </c>
    </row>
    <row r="686" spans="17:17" x14ac:dyDescent="0.35">
      <c r="Q686" s="27" t="str">
        <f t="shared" si="21"/>
        <v/>
      </c>
    </row>
    <row r="687" spans="17:17" x14ac:dyDescent="0.35">
      <c r="Q687" s="27" t="str">
        <f t="shared" si="21"/>
        <v/>
      </c>
    </row>
    <row r="688" spans="17:17" x14ac:dyDescent="0.35">
      <c r="Q688" s="27" t="str">
        <f t="shared" si="21"/>
        <v/>
      </c>
    </row>
    <row r="689" spans="17:17" x14ac:dyDescent="0.35">
      <c r="Q689" s="27" t="str">
        <f t="shared" si="21"/>
        <v/>
      </c>
    </row>
    <row r="690" spans="17:17" x14ac:dyDescent="0.35">
      <c r="Q690" s="27" t="str">
        <f t="shared" si="21"/>
        <v/>
      </c>
    </row>
    <row r="691" spans="17:17" x14ac:dyDescent="0.35">
      <c r="Q691" s="27" t="str">
        <f t="shared" si="21"/>
        <v/>
      </c>
    </row>
    <row r="692" spans="17:17" x14ac:dyDescent="0.35">
      <c r="Q692" s="27" t="str">
        <f t="shared" si="21"/>
        <v/>
      </c>
    </row>
    <row r="693" spans="17:17" x14ac:dyDescent="0.35">
      <c r="Q693" s="27" t="str">
        <f t="shared" si="21"/>
        <v/>
      </c>
    </row>
    <row r="694" spans="17:17" x14ac:dyDescent="0.35">
      <c r="Q694" s="27" t="str">
        <f t="shared" si="21"/>
        <v/>
      </c>
    </row>
    <row r="695" spans="17:17" x14ac:dyDescent="0.35">
      <c r="Q695" s="27" t="str">
        <f t="shared" si="21"/>
        <v/>
      </c>
    </row>
    <row r="696" spans="17:17" x14ac:dyDescent="0.35">
      <c r="Q696" s="27" t="str">
        <f t="shared" si="21"/>
        <v/>
      </c>
    </row>
    <row r="697" spans="17:17" x14ac:dyDescent="0.35">
      <c r="Q697" s="27" t="str">
        <f t="shared" si="21"/>
        <v/>
      </c>
    </row>
    <row r="698" spans="17:17" x14ac:dyDescent="0.35">
      <c r="Q698" s="27" t="str">
        <f t="shared" si="21"/>
        <v/>
      </c>
    </row>
    <row r="699" spans="17:17" x14ac:dyDescent="0.35">
      <c r="Q699" s="27" t="str">
        <f t="shared" si="21"/>
        <v/>
      </c>
    </row>
    <row r="700" spans="17:17" x14ac:dyDescent="0.35">
      <c r="Q700" s="27" t="str">
        <f t="shared" si="21"/>
        <v/>
      </c>
    </row>
    <row r="701" spans="17:17" x14ac:dyDescent="0.35">
      <c r="Q701" s="27" t="str">
        <f t="shared" si="21"/>
        <v/>
      </c>
    </row>
    <row r="702" spans="17:17" x14ac:dyDescent="0.35">
      <c r="Q702" s="27" t="str">
        <f t="shared" si="21"/>
        <v/>
      </c>
    </row>
    <row r="703" spans="17:17" x14ac:dyDescent="0.35">
      <c r="Q703" s="27" t="str">
        <f t="shared" si="21"/>
        <v/>
      </c>
    </row>
    <row r="704" spans="17:17" x14ac:dyDescent="0.35">
      <c r="Q704" s="27" t="str">
        <f t="shared" si="21"/>
        <v/>
      </c>
    </row>
    <row r="705" spans="17:17" x14ac:dyDescent="0.35">
      <c r="Q705" s="27" t="str">
        <f t="shared" si="21"/>
        <v/>
      </c>
    </row>
    <row r="706" spans="17:17" x14ac:dyDescent="0.35">
      <c r="Q706" s="27" t="str">
        <f t="shared" si="21"/>
        <v/>
      </c>
    </row>
    <row r="707" spans="17:17" x14ac:dyDescent="0.35">
      <c r="Q707" s="27" t="str">
        <f t="shared" si="21"/>
        <v/>
      </c>
    </row>
    <row r="708" spans="17:17" x14ac:dyDescent="0.35">
      <c r="Q708" s="27" t="str">
        <f t="shared" si="21"/>
        <v/>
      </c>
    </row>
    <row r="709" spans="17:17" x14ac:dyDescent="0.35">
      <c r="Q709" s="27" t="str">
        <f t="shared" si="21"/>
        <v/>
      </c>
    </row>
    <row r="710" spans="17:17" x14ac:dyDescent="0.35">
      <c r="Q710" s="27" t="str">
        <f t="shared" si="21"/>
        <v/>
      </c>
    </row>
    <row r="711" spans="17:17" x14ac:dyDescent="0.35">
      <c r="Q711" s="27" t="str">
        <f t="shared" si="21"/>
        <v/>
      </c>
    </row>
    <row r="712" spans="17:17" x14ac:dyDescent="0.35">
      <c r="Q712" s="27" t="str">
        <f t="shared" si="21"/>
        <v/>
      </c>
    </row>
    <row r="713" spans="17:17" x14ac:dyDescent="0.35">
      <c r="Q713" s="27" t="str">
        <f t="shared" si="21"/>
        <v/>
      </c>
    </row>
    <row r="714" spans="17:17" x14ac:dyDescent="0.35">
      <c r="Q714" s="27" t="str">
        <f t="shared" ref="Q714:Q777" si="22">+IF(A714="","",MONTH(A714))</f>
        <v/>
      </c>
    </row>
    <row r="715" spans="17:17" x14ac:dyDescent="0.35">
      <c r="Q715" s="27" t="str">
        <f t="shared" si="22"/>
        <v/>
      </c>
    </row>
    <row r="716" spans="17:17" x14ac:dyDescent="0.35">
      <c r="Q716" s="27" t="str">
        <f t="shared" si="22"/>
        <v/>
      </c>
    </row>
    <row r="717" spans="17:17" x14ac:dyDescent="0.35">
      <c r="Q717" s="27" t="str">
        <f t="shared" si="22"/>
        <v/>
      </c>
    </row>
    <row r="718" spans="17:17" x14ac:dyDescent="0.35">
      <c r="Q718" s="27" t="str">
        <f t="shared" si="22"/>
        <v/>
      </c>
    </row>
    <row r="719" spans="17:17" x14ac:dyDescent="0.35">
      <c r="Q719" s="27" t="str">
        <f t="shared" si="22"/>
        <v/>
      </c>
    </row>
    <row r="720" spans="17:17" x14ac:dyDescent="0.35">
      <c r="Q720" s="27" t="str">
        <f t="shared" si="22"/>
        <v/>
      </c>
    </row>
    <row r="721" spans="17:17" x14ac:dyDescent="0.35">
      <c r="Q721" s="27" t="str">
        <f t="shared" si="22"/>
        <v/>
      </c>
    </row>
    <row r="722" spans="17:17" x14ac:dyDescent="0.35">
      <c r="Q722" s="27" t="str">
        <f t="shared" si="22"/>
        <v/>
      </c>
    </row>
    <row r="723" spans="17:17" x14ac:dyDescent="0.35">
      <c r="Q723" s="27" t="str">
        <f t="shared" si="22"/>
        <v/>
      </c>
    </row>
    <row r="724" spans="17:17" x14ac:dyDescent="0.35">
      <c r="Q724" s="27" t="str">
        <f t="shared" si="22"/>
        <v/>
      </c>
    </row>
    <row r="725" spans="17:17" x14ac:dyDescent="0.35">
      <c r="Q725" s="27" t="str">
        <f t="shared" si="22"/>
        <v/>
      </c>
    </row>
    <row r="726" spans="17:17" x14ac:dyDescent="0.35">
      <c r="Q726" s="27" t="str">
        <f t="shared" si="22"/>
        <v/>
      </c>
    </row>
    <row r="727" spans="17:17" x14ac:dyDescent="0.35">
      <c r="Q727" s="27" t="str">
        <f t="shared" si="22"/>
        <v/>
      </c>
    </row>
    <row r="728" spans="17:17" x14ac:dyDescent="0.35">
      <c r="Q728" s="27" t="str">
        <f t="shared" si="22"/>
        <v/>
      </c>
    </row>
    <row r="729" spans="17:17" x14ac:dyDescent="0.35">
      <c r="Q729" s="27" t="str">
        <f t="shared" si="22"/>
        <v/>
      </c>
    </row>
    <row r="730" spans="17:17" x14ac:dyDescent="0.35">
      <c r="Q730" s="27" t="str">
        <f t="shared" si="22"/>
        <v/>
      </c>
    </row>
    <row r="731" spans="17:17" x14ac:dyDescent="0.35">
      <c r="Q731" s="27" t="str">
        <f t="shared" si="22"/>
        <v/>
      </c>
    </row>
    <row r="732" spans="17:17" x14ac:dyDescent="0.35">
      <c r="Q732" s="27" t="str">
        <f t="shared" si="22"/>
        <v/>
      </c>
    </row>
    <row r="733" spans="17:17" x14ac:dyDescent="0.35">
      <c r="Q733" s="27" t="str">
        <f t="shared" si="22"/>
        <v/>
      </c>
    </row>
    <row r="734" spans="17:17" x14ac:dyDescent="0.35">
      <c r="Q734" s="27" t="str">
        <f t="shared" si="22"/>
        <v/>
      </c>
    </row>
    <row r="735" spans="17:17" x14ac:dyDescent="0.35">
      <c r="Q735" s="27" t="str">
        <f t="shared" si="22"/>
        <v/>
      </c>
    </row>
    <row r="736" spans="17:17" x14ac:dyDescent="0.35">
      <c r="Q736" s="27" t="str">
        <f t="shared" si="22"/>
        <v/>
      </c>
    </row>
    <row r="737" spans="17:17" x14ac:dyDescent="0.35">
      <c r="Q737" s="27" t="str">
        <f t="shared" si="22"/>
        <v/>
      </c>
    </row>
    <row r="738" spans="17:17" x14ac:dyDescent="0.35">
      <c r="Q738" s="27" t="str">
        <f t="shared" si="22"/>
        <v/>
      </c>
    </row>
    <row r="739" spans="17:17" x14ac:dyDescent="0.35">
      <c r="Q739" s="27" t="str">
        <f t="shared" si="22"/>
        <v/>
      </c>
    </row>
    <row r="740" spans="17:17" x14ac:dyDescent="0.35">
      <c r="Q740" s="27" t="str">
        <f t="shared" si="22"/>
        <v/>
      </c>
    </row>
    <row r="741" spans="17:17" x14ac:dyDescent="0.35">
      <c r="Q741" s="27" t="str">
        <f t="shared" si="22"/>
        <v/>
      </c>
    </row>
    <row r="742" spans="17:17" x14ac:dyDescent="0.35">
      <c r="Q742" s="27" t="str">
        <f t="shared" si="22"/>
        <v/>
      </c>
    </row>
    <row r="743" spans="17:17" x14ac:dyDescent="0.35">
      <c r="Q743" s="27" t="str">
        <f t="shared" si="22"/>
        <v/>
      </c>
    </row>
    <row r="744" spans="17:17" x14ac:dyDescent="0.35">
      <c r="Q744" s="27" t="str">
        <f t="shared" si="22"/>
        <v/>
      </c>
    </row>
    <row r="745" spans="17:17" x14ac:dyDescent="0.35">
      <c r="Q745" s="27" t="str">
        <f t="shared" si="22"/>
        <v/>
      </c>
    </row>
    <row r="746" spans="17:17" x14ac:dyDescent="0.35">
      <c r="Q746" s="27" t="str">
        <f t="shared" si="22"/>
        <v/>
      </c>
    </row>
    <row r="747" spans="17:17" x14ac:dyDescent="0.35">
      <c r="Q747" s="27" t="str">
        <f t="shared" si="22"/>
        <v/>
      </c>
    </row>
    <row r="748" spans="17:17" x14ac:dyDescent="0.35">
      <c r="Q748" s="27" t="str">
        <f t="shared" si="22"/>
        <v/>
      </c>
    </row>
    <row r="749" spans="17:17" x14ac:dyDescent="0.35">
      <c r="Q749" s="27" t="str">
        <f t="shared" si="22"/>
        <v/>
      </c>
    </row>
    <row r="750" spans="17:17" x14ac:dyDescent="0.35">
      <c r="Q750" s="27" t="str">
        <f t="shared" si="22"/>
        <v/>
      </c>
    </row>
    <row r="751" spans="17:17" x14ac:dyDescent="0.35">
      <c r="Q751" s="27" t="str">
        <f t="shared" si="22"/>
        <v/>
      </c>
    </row>
    <row r="752" spans="17:17" x14ac:dyDescent="0.35">
      <c r="Q752" s="27" t="str">
        <f t="shared" si="22"/>
        <v/>
      </c>
    </row>
    <row r="753" spans="17:17" x14ac:dyDescent="0.35">
      <c r="Q753" s="27" t="str">
        <f t="shared" si="22"/>
        <v/>
      </c>
    </row>
    <row r="754" spans="17:17" x14ac:dyDescent="0.35">
      <c r="Q754" s="27" t="str">
        <f t="shared" si="22"/>
        <v/>
      </c>
    </row>
    <row r="755" spans="17:17" x14ac:dyDescent="0.35">
      <c r="Q755" s="27" t="str">
        <f t="shared" si="22"/>
        <v/>
      </c>
    </row>
    <row r="756" spans="17:17" x14ac:dyDescent="0.35">
      <c r="Q756" s="27" t="str">
        <f t="shared" si="22"/>
        <v/>
      </c>
    </row>
    <row r="757" spans="17:17" x14ac:dyDescent="0.35">
      <c r="Q757" s="27" t="str">
        <f t="shared" si="22"/>
        <v/>
      </c>
    </row>
    <row r="758" spans="17:17" x14ac:dyDescent="0.35">
      <c r="Q758" s="27" t="str">
        <f t="shared" si="22"/>
        <v/>
      </c>
    </row>
    <row r="759" spans="17:17" x14ac:dyDescent="0.35">
      <c r="Q759" s="27" t="str">
        <f t="shared" si="22"/>
        <v/>
      </c>
    </row>
    <row r="760" spans="17:17" x14ac:dyDescent="0.35">
      <c r="Q760" s="27" t="str">
        <f t="shared" si="22"/>
        <v/>
      </c>
    </row>
    <row r="761" spans="17:17" x14ac:dyDescent="0.35">
      <c r="Q761" s="27" t="str">
        <f t="shared" si="22"/>
        <v/>
      </c>
    </row>
    <row r="762" spans="17:17" x14ac:dyDescent="0.35">
      <c r="Q762" s="27" t="str">
        <f t="shared" si="22"/>
        <v/>
      </c>
    </row>
    <row r="763" spans="17:17" x14ac:dyDescent="0.35">
      <c r="Q763" s="27" t="str">
        <f t="shared" si="22"/>
        <v/>
      </c>
    </row>
    <row r="764" spans="17:17" x14ac:dyDescent="0.35">
      <c r="Q764" s="27" t="str">
        <f t="shared" si="22"/>
        <v/>
      </c>
    </row>
    <row r="765" spans="17:17" x14ac:dyDescent="0.35">
      <c r="Q765" s="27" t="str">
        <f t="shared" si="22"/>
        <v/>
      </c>
    </row>
    <row r="766" spans="17:17" x14ac:dyDescent="0.35">
      <c r="Q766" s="27" t="str">
        <f t="shared" si="22"/>
        <v/>
      </c>
    </row>
    <row r="767" spans="17:17" x14ac:dyDescent="0.35">
      <c r="Q767" s="27" t="str">
        <f t="shared" si="22"/>
        <v/>
      </c>
    </row>
    <row r="768" spans="17:17" x14ac:dyDescent="0.35">
      <c r="Q768" s="27" t="str">
        <f t="shared" si="22"/>
        <v/>
      </c>
    </row>
    <row r="769" spans="17:17" x14ac:dyDescent="0.35">
      <c r="Q769" s="27" t="str">
        <f t="shared" si="22"/>
        <v/>
      </c>
    </row>
    <row r="770" spans="17:17" x14ac:dyDescent="0.35">
      <c r="Q770" s="27" t="str">
        <f t="shared" si="22"/>
        <v/>
      </c>
    </row>
    <row r="771" spans="17:17" x14ac:dyDescent="0.35">
      <c r="Q771" s="27" t="str">
        <f t="shared" si="22"/>
        <v/>
      </c>
    </row>
    <row r="772" spans="17:17" x14ac:dyDescent="0.35">
      <c r="Q772" s="27" t="str">
        <f t="shared" si="22"/>
        <v/>
      </c>
    </row>
    <row r="773" spans="17:17" x14ac:dyDescent="0.35">
      <c r="Q773" s="27" t="str">
        <f t="shared" si="22"/>
        <v/>
      </c>
    </row>
    <row r="774" spans="17:17" x14ac:dyDescent="0.35">
      <c r="Q774" s="27" t="str">
        <f t="shared" si="22"/>
        <v/>
      </c>
    </row>
    <row r="775" spans="17:17" x14ac:dyDescent="0.35">
      <c r="Q775" s="27" t="str">
        <f t="shared" si="22"/>
        <v/>
      </c>
    </row>
    <row r="776" spans="17:17" x14ac:dyDescent="0.35">
      <c r="Q776" s="27" t="str">
        <f t="shared" si="22"/>
        <v/>
      </c>
    </row>
    <row r="777" spans="17:17" x14ac:dyDescent="0.35">
      <c r="Q777" s="27" t="str">
        <f t="shared" si="22"/>
        <v/>
      </c>
    </row>
    <row r="778" spans="17:17" x14ac:dyDescent="0.35">
      <c r="Q778" s="27" t="str">
        <f t="shared" ref="Q778:Q841" si="23">+IF(A778="","",MONTH(A778))</f>
        <v/>
      </c>
    </row>
    <row r="779" spans="17:17" x14ac:dyDescent="0.35">
      <c r="Q779" s="27" t="str">
        <f t="shared" si="23"/>
        <v/>
      </c>
    </row>
    <row r="780" spans="17:17" x14ac:dyDescent="0.35">
      <c r="Q780" s="27" t="str">
        <f t="shared" si="23"/>
        <v/>
      </c>
    </row>
    <row r="781" spans="17:17" x14ac:dyDescent="0.35">
      <c r="Q781" s="27" t="str">
        <f t="shared" si="23"/>
        <v/>
      </c>
    </row>
    <row r="782" spans="17:17" x14ac:dyDescent="0.35">
      <c r="Q782" s="27" t="str">
        <f t="shared" si="23"/>
        <v/>
      </c>
    </row>
    <row r="783" spans="17:17" x14ac:dyDescent="0.35">
      <c r="Q783" s="27" t="str">
        <f t="shared" si="23"/>
        <v/>
      </c>
    </row>
    <row r="784" spans="17:17" x14ac:dyDescent="0.35">
      <c r="Q784" s="27" t="str">
        <f t="shared" si="23"/>
        <v/>
      </c>
    </row>
    <row r="785" spans="17:17" x14ac:dyDescent="0.35">
      <c r="Q785" s="27" t="str">
        <f t="shared" si="23"/>
        <v/>
      </c>
    </row>
    <row r="786" spans="17:17" x14ac:dyDescent="0.35">
      <c r="Q786" s="27" t="str">
        <f t="shared" si="23"/>
        <v/>
      </c>
    </row>
    <row r="787" spans="17:17" x14ac:dyDescent="0.35">
      <c r="Q787" s="27" t="str">
        <f t="shared" si="23"/>
        <v/>
      </c>
    </row>
    <row r="788" spans="17:17" x14ac:dyDescent="0.35">
      <c r="Q788" s="27" t="str">
        <f t="shared" si="23"/>
        <v/>
      </c>
    </row>
    <row r="789" spans="17:17" x14ac:dyDescent="0.35">
      <c r="Q789" s="27" t="str">
        <f t="shared" si="23"/>
        <v/>
      </c>
    </row>
    <row r="790" spans="17:17" x14ac:dyDescent="0.35">
      <c r="Q790" s="27" t="str">
        <f t="shared" si="23"/>
        <v/>
      </c>
    </row>
    <row r="791" spans="17:17" x14ac:dyDescent="0.35">
      <c r="Q791" s="27" t="str">
        <f t="shared" si="23"/>
        <v/>
      </c>
    </row>
    <row r="792" spans="17:17" x14ac:dyDescent="0.35">
      <c r="Q792" s="27" t="str">
        <f t="shared" si="23"/>
        <v/>
      </c>
    </row>
    <row r="793" spans="17:17" x14ac:dyDescent="0.35">
      <c r="Q793" s="27" t="str">
        <f t="shared" si="23"/>
        <v/>
      </c>
    </row>
    <row r="794" spans="17:17" x14ac:dyDescent="0.35">
      <c r="Q794" s="27" t="str">
        <f t="shared" si="23"/>
        <v/>
      </c>
    </row>
    <row r="795" spans="17:17" x14ac:dyDescent="0.35">
      <c r="Q795" s="27" t="str">
        <f t="shared" si="23"/>
        <v/>
      </c>
    </row>
    <row r="796" spans="17:17" x14ac:dyDescent="0.35">
      <c r="Q796" s="27" t="str">
        <f t="shared" si="23"/>
        <v/>
      </c>
    </row>
    <row r="797" spans="17:17" x14ac:dyDescent="0.35">
      <c r="Q797" s="27" t="str">
        <f t="shared" si="23"/>
        <v/>
      </c>
    </row>
    <row r="798" spans="17:17" x14ac:dyDescent="0.35">
      <c r="Q798" s="27" t="str">
        <f t="shared" si="23"/>
        <v/>
      </c>
    </row>
    <row r="799" spans="17:17" x14ac:dyDescent="0.35">
      <c r="Q799" s="27" t="str">
        <f t="shared" si="23"/>
        <v/>
      </c>
    </row>
    <row r="800" spans="17:17" x14ac:dyDescent="0.35">
      <c r="Q800" s="27" t="str">
        <f t="shared" si="23"/>
        <v/>
      </c>
    </row>
    <row r="801" spans="17:17" x14ac:dyDescent="0.35">
      <c r="Q801" s="27" t="str">
        <f t="shared" si="23"/>
        <v/>
      </c>
    </row>
    <row r="802" spans="17:17" x14ac:dyDescent="0.35">
      <c r="Q802" s="27" t="str">
        <f t="shared" si="23"/>
        <v/>
      </c>
    </row>
    <row r="803" spans="17:17" x14ac:dyDescent="0.35">
      <c r="Q803" s="27" t="str">
        <f t="shared" si="23"/>
        <v/>
      </c>
    </row>
    <row r="804" spans="17:17" x14ac:dyDescent="0.35">
      <c r="Q804" s="27" t="str">
        <f t="shared" si="23"/>
        <v/>
      </c>
    </row>
    <row r="805" spans="17:17" x14ac:dyDescent="0.35">
      <c r="Q805" s="27" t="str">
        <f t="shared" si="23"/>
        <v/>
      </c>
    </row>
    <row r="806" spans="17:17" x14ac:dyDescent="0.35">
      <c r="Q806" s="27" t="str">
        <f t="shared" si="23"/>
        <v/>
      </c>
    </row>
    <row r="807" spans="17:17" x14ac:dyDescent="0.35">
      <c r="Q807" s="27" t="str">
        <f t="shared" si="23"/>
        <v/>
      </c>
    </row>
    <row r="808" spans="17:17" x14ac:dyDescent="0.35">
      <c r="Q808" s="27" t="str">
        <f t="shared" si="23"/>
        <v/>
      </c>
    </row>
    <row r="809" spans="17:17" x14ac:dyDescent="0.35">
      <c r="Q809" s="27" t="str">
        <f t="shared" si="23"/>
        <v/>
      </c>
    </row>
    <row r="810" spans="17:17" x14ac:dyDescent="0.35">
      <c r="Q810" s="27" t="str">
        <f t="shared" si="23"/>
        <v/>
      </c>
    </row>
    <row r="811" spans="17:17" x14ac:dyDescent="0.35">
      <c r="Q811" s="27" t="str">
        <f t="shared" si="23"/>
        <v/>
      </c>
    </row>
    <row r="812" spans="17:17" x14ac:dyDescent="0.35">
      <c r="Q812" s="27" t="str">
        <f t="shared" si="23"/>
        <v/>
      </c>
    </row>
    <row r="813" spans="17:17" x14ac:dyDescent="0.35">
      <c r="Q813" s="27" t="str">
        <f t="shared" si="23"/>
        <v/>
      </c>
    </row>
    <row r="814" spans="17:17" x14ac:dyDescent="0.35">
      <c r="Q814" s="27" t="str">
        <f t="shared" si="23"/>
        <v/>
      </c>
    </row>
    <row r="815" spans="17:17" x14ac:dyDescent="0.35">
      <c r="Q815" s="27" t="str">
        <f t="shared" si="23"/>
        <v/>
      </c>
    </row>
    <row r="816" spans="17:17" x14ac:dyDescent="0.35">
      <c r="Q816" s="27" t="str">
        <f t="shared" si="23"/>
        <v/>
      </c>
    </row>
    <row r="817" spans="17:17" x14ac:dyDescent="0.35">
      <c r="Q817" s="27" t="str">
        <f t="shared" si="23"/>
        <v/>
      </c>
    </row>
    <row r="818" spans="17:17" x14ac:dyDescent="0.35">
      <c r="Q818" s="27" t="str">
        <f t="shared" si="23"/>
        <v/>
      </c>
    </row>
    <row r="819" spans="17:17" x14ac:dyDescent="0.35">
      <c r="Q819" s="27" t="str">
        <f t="shared" si="23"/>
        <v/>
      </c>
    </row>
    <row r="820" spans="17:17" x14ac:dyDescent="0.35">
      <c r="Q820" s="27" t="str">
        <f t="shared" si="23"/>
        <v/>
      </c>
    </row>
    <row r="821" spans="17:17" x14ac:dyDescent="0.35">
      <c r="Q821" s="27" t="str">
        <f t="shared" si="23"/>
        <v/>
      </c>
    </row>
    <row r="822" spans="17:17" x14ac:dyDescent="0.35">
      <c r="Q822" s="27" t="str">
        <f t="shared" si="23"/>
        <v/>
      </c>
    </row>
    <row r="823" spans="17:17" x14ac:dyDescent="0.35">
      <c r="Q823" s="27" t="str">
        <f t="shared" si="23"/>
        <v/>
      </c>
    </row>
    <row r="824" spans="17:17" x14ac:dyDescent="0.35">
      <c r="Q824" s="27" t="str">
        <f t="shared" si="23"/>
        <v/>
      </c>
    </row>
    <row r="825" spans="17:17" x14ac:dyDescent="0.35">
      <c r="Q825" s="27" t="str">
        <f t="shared" si="23"/>
        <v/>
      </c>
    </row>
    <row r="826" spans="17:17" x14ac:dyDescent="0.35">
      <c r="Q826" s="27" t="str">
        <f t="shared" si="23"/>
        <v/>
      </c>
    </row>
    <row r="827" spans="17:17" x14ac:dyDescent="0.35">
      <c r="Q827" s="27" t="str">
        <f t="shared" si="23"/>
        <v/>
      </c>
    </row>
    <row r="828" spans="17:17" x14ac:dyDescent="0.35">
      <c r="Q828" s="27" t="str">
        <f t="shared" si="23"/>
        <v/>
      </c>
    </row>
    <row r="829" spans="17:17" x14ac:dyDescent="0.35">
      <c r="Q829" s="27" t="str">
        <f t="shared" si="23"/>
        <v/>
      </c>
    </row>
    <row r="830" spans="17:17" x14ac:dyDescent="0.35">
      <c r="Q830" s="27" t="str">
        <f t="shared" si="23"/>
        <v/>
      </c>
    </row>
    <row r="831" spans="17:17" x14ac:dyDescent="0.35">
      <c r="Q831" s="27" t="str">
        <f t="shared" si="23"/>
        <v/>
      </c>
    </row>
    <row r="832" spans="17:17" x14ac:dyDescent="0.35">
      <c r="Q832" s="27" t="str">
        <f t="shared" si="23"/>
        <v/>
      </c>
    </row>
    <row r="833" spans="17:17" x14ac:dyDescent="0.35">
      <c r="Q833" s="27" t="str">
        <f t="shared" si="23"/>
        <v/>
      </c>
    </row>
    <row r="834" spans="17:17" x14ac:dyDescent="0.35">
      <c r="Q834" s="27" t="str">
        <f t="shared" si="23"/>
        <v/>
      </c>
    </row>
    <row r="835" spans="17:17" x14ac:dyDescent="0.35">
      <c r="Q835" s="27" t="str">
        <f t="shared" si="23"/>
        <v/>
      </c>
    </row>
    <row r="836" spans="17:17" x14ac:dyDescent="0.35">
      <c r="Q836" s="27" t="str">
        <f t="shared" si="23"/>
        <v/>
      </c>
    </row>
    <row r="837" spans="17:17" x14ac:dyDescent="0.35">
      <c r="Q837" s="27" t="str">
        <f t="shared" si="23"/>
        <v/>
      </c>
    </row>
    <row r="838" spans="17:17" x14ac:dyDescent="0.35">
      <c r="Q838" s="27" t="str">
        <f t="shared" si="23"/>
        <v/>
      </c>
    </row>
    <row r="839" spans="17:17" x14ac:dyDescent="0.35">
      <c r="Q839" s="27" t="str">
        <f t="shared" si="23"/>
        <v/>
      </c>
    </row>
    <row r="840" spans="17:17" x14ac:dyDescent="0.35">
      <c r="Q840" s="27" t="str">
        <f t="shared" si="23"/>
        <v/>
      </c>
    </row>
    <row r="841" spans="17:17" x14ac:dyDescent="0.35">
      <c r="Q841" s="27" t="str">
        <f t="shared" si="23"/>
        <v/>
      </c>
    </row>
    <row r="842" spans="17:17" x14ac:dyDescent="0.35">
      <c r="Q842" s="27" t="str">
        <f t="shared" ref="Q842:Q905" si="24">+IF(A842="","",MONTH(A842))</f>
        <v/>
      </c>
    </row>
    <row r="843" spans="17:17" x14ac:dyDescent="0.35">
      <c r="Q843" s="27" t="str">
        <f t="shared" si="24"/>
        <v/>
      </c>
    </row>
    <row r="844" spans="17:17" x14ac:dyDescent="0.35">
      <c r="Q844" s="27" t="str">
        <f t="shared" si="24"/>
        <v/>
      </c>
    </row>
    <row r="845" spans="17:17" x14ac:dyDescent="0.35">
      <c r="Q845" s="27" t="str">
        <f t="shared" si="24"/>
        <v/>
      </c>
    </row>
    <row r="846" spans="17:17" x14ac:dyDescent="0.35">
      <c r="Q846" s="27" t="str">
        <f t="shared" si="24"/>
        <v/>
      </c>
    </row>
    <row r="847" spans="17:17" x14ac:dyDescent="0.35">
      <c r="Q847" s="27" t="str">
        <f t="shared" si="24"/>
        <v/>
      </c>
    </row>
    <row r="848" spans="17:17" x14ac:dyDescent="0.35">
      <c r="Q848" s="27" t="str">
        <f t="shared" si="24"/>
        <v/>
      </c>
    </row>
    <row r="849" spans="17:17" x14ac:dyDescent="0.35">
      <c r="Q849" s="27" t="str">
        <f t="shared" si="24"/>
        <v/>
      </c>
    </row>
    <row r="850" spans="17:17" x14ac:dyDescent="0.35">
      <c r="Q850" s="27" t="str">
        <f t="shared" si="24"/>
        <v/>
      </c>
    </row>
    <row r="851" spans="17:17" x14ac:dyDescent="0.35">
      <c r="Q851" s="27" t="str">
        <f t="shared" si="24"/>
        <v/>
      </c>
    </row>
    <row r="852" spans="17:17" x14ac:dyDescent="0.35">
      <c r="Q852" s="27" t="str">
        <f t="shared" si="24"/>
        <v/>
      </c>
    </row>
    <row r="853" spans="17:17" x14ac:dyDescent="0.35">
      <c r="Q853" s="27" t="str">
        <f t="shared" si="24"/>
        <v/>
      </c>
    </row>
    <row r="854" spans="17:17" x14ac:dyDescent="0.35">
      <c r="Q854" s="27" t="str">
        <f t="shared" si="24"/>
        <v/>
      </c>
    </row>
    <row r="855" spans="17:17" x14ac:dyDescent="0.35">
      <c r="Q855" s="27" t="str">
        <f t="shared" si="24"/>
        <v/>
      </c>
    </row>
    <row r="856" spans="17:17" x14ac:dyDescent="0.35">
      <c r="Q856" s="27" t="str">
        <f t="shared" si="24"/>
        <v/>
      </c>
    </row>
    <row r="857" spans="17:17" x14ac:dyDescent="0.35">
      <c r="Q857" s="27" t="str">
        <f t="shared" si="24"/>
        <v/>
      </c>
    </row>
    <row r="858" spans="17:17" x14ac:dyDescent="0.35">
      <c r="Q858" s="27" t="str">
        <f t="shared" si="24"/>
        <v/>
      </c>
    </row>
    <row r="859" spans="17:17" x14ac:dyDescent="0.35">
      <c r="Q859" s="27" t="str">
        <f t="shared" si="24"/>
        <v/>
      </c>
    </row>
    <row r="860" spans="17:17" x14ac:dyDescent="0.35">
      <c r="Q860" s="27" t="str">
        <f t="shared" si="24"/>
        <v/>
      </c>
    </row>
    <row r="861" spans="17:17" x14ac:dyDescent="0.35">
      <c r="Q861" s="27" t="str">
        <f t="shared" si="24"/>
        <v/>
      </c>
    </row>
    <row r="862" spans="17:17" x14ac:dyDescent="0.35">
      <c r="Q862" s="27" t="str">
        <f t="shared" si="24"/>
        <v/>
      </c>
    </row>
    <row r="863" spans="17:17" x14ac:dyDescent="0.35">
      <c r="Q863" s="27" t="str">
        <f t="shared" si="24"/>
        <v/>
      </c>
    </row>
    <row r="864" spans="17:17" x14ac:dyDescent="0.35">
      <c r="Q864" s="27" t="str">
        <f t="shared" si="24"/>
        <v/>
      </c>
    </row>
    <row r="865" spans="17:17" x14ac:dyDescent="0.35">
      <c r="Q865" s="27" t="str">
        <f t="shared" si="24"/>
        <v/>
      </c>
    </row>
    <row r="866" spans="17:17" x14ac:dyDescent="0.35">
      <c r="Q866" s="27" t="str">
        <f t="shared" si="24"/>
        <v/>
      </c>
    </row>
    <row r="867" spans="17:17" x14ac:dyDescent="0.35">
      <c r="Q867" s="27" t="str">
        <f t="shared" si="24"/>
        <v/>
      </c>
    </row>
    <row r="868" spans="17:17" x14ac:dyDescent="0.35">
      <c r="Q868" s="27" t="str">
        <f t="shared" si="24"/>
        <v/>
      </c>
    </row>
    <row r="869" spans="17:17" x14ac:dyDescent="0.35">
      <c r="Q869" s="27" t="str">
        <f t="shared" si="24"/>
        <v/>
      </c>
    </row>
    <row r="870" spans="17:17" x14ac:dyDescent="0.35">
      <c r="Q870" s="27" t="str">
        <f t="shared" si="24"/>
        <v/>
      </c>
    </row>
    <row r="871" spans="17:17" x14ac:dyDescent="0.35">
      <c r="Q871" s="27" t="str">
        <f t="shared" si="24"/>
        <v/>
      </c>
    </row>
    <row r="872" spans="17:17" x14ac:dyDescent="0.35">
      <c r="Q872" s="27" t="str">
        <f t="shared" si="24"/>
        <v/>
      </c>
    </row>
    <row r="873" spans="17:17" x14ac:dyDescent="0.35">
      <c r="Q873" s="27" t="str">
        <f t="shared" si="24"/>
        <v/>
      </c>
    </row>
    <row r="874" spans="17:17" x14ac:dyDescent="0.35">
      <c r="Q874" s="27" t="str">
        <f t="shared" si="24"/>
        <v/>
      </c>
    </row>
    <row r="875" spans="17:17" x14ac:dyDescent="0.35">
      <c r="Q875" s="27" t="str">
        <f t="shared" si="24"/>
        <v/>
      </c>
    </row>
    <row r="876" spans="17:17" x14ac:dyDescent="0.35">
      <c r="Q876" s="27" t="str">
        <f t="shared" si="24"/>
        <v/>
      </c>
    </row>
    <row r="877" spans="17:17" x14ac:dyDescent="0.35">
      <c r="Q877" s="27" t="str">
        <f t="shared" si="24"/>
        <v/>
      </c>
    </row>
    <row r="878" spans="17:17" x14ac:dyDescent="0.35">
      <c r="Q878" s="27" t="str">
        <f t="shared" si="24"/>
        <v/>
      </c>
    </row>
    <row r="879" spans="17:17" x14ac:dyDescent="0.35">
      <c r="Q879" s="27" t="str">
        <f t="shared" si="24"/>
        <v/>
      </c>
    </row>
    <row r="880" spans="17:17" x14ac:dyDescent="0.35">
      <c r="Q880" s="27" t="str">
        <f t="shared" si="24"/>
        <v/>
      </c>
    </row>
    <row r="881" spans="17:17" x14ac:dyDescent="0.35">
      <c r="Q881" s="27" t="str">
        <f t="shared" si="24"/>
        <v/>
      </c>
    </row>
    <row r="882" spans="17:17" x14ac:dyDescent="0.35">
      <c r="Q882" s="27" t="str">
        <f t="shared" si="24"/>
        <v/>
      </c>
    </row>
    <row r="883" spans="17:17" x14ac:dyDescent="0.35">
      <c r="Q883" s="27" t="str">
        <f t="shared" si="24"/>
        <v/>
      </c>
    </row>
    <row r="884" spans="17:17" x14ac:dyDescent="0.35">
      <c r="Q884" s="27" t="str">
        <f t="shared" si="24"/>
        <v/>
      </c>
    </row>
    <row r="885" spans="17:17" x14ac:dyDescent="0.35">
      <c r="Q885" s="27" t="str">
        <f t="shared" si="24"/>
        <v/>
      </c>
    </row>
    <row r="886" spans="17:17" x14ac:dyDescent="0.35">
      <c r="Q886" s="27" t="str">
        <f t="shared" si="24"/>
        <v/>
      </c>
    </row>
    <row r="887" spans="17:17" x14ac:dyDescent="0.35">
      <c r="Q887" s="27" t="str">
        <f t="shared" si="24"/>
        <v/>
      </c>
    </row>
    <row r="888" spans="17:17" x14ac:dyDescent="0.35">
      <c r="Q888" s="27" t="str">
        <f t="shared" si="24"/>
        <v/>
      </c>
    </row>
    <row r="889" spans="17:17" x14ac:dyDescent="0.35">
      <c r="Q889" s="27" t="str">
        <f t="shared" si="24"/>
        <v/>
      </c>
    </row>
    <row r="890" spans="17:17" x14ac:dyDescent="0.35">
      <c r="Q890" s="27" t="str">
        <f t="shared" si="24"/>
        <v/>
      </c>
    </row>
    <row r="891" spans="17:17" x14ac:dyDescent="0.35">
      <c r="Q891" s="27" t="str">
        <f t="shared" si="24"/>
        <v/>
      </c>
    </row>
    <row r="892" spans="17:17" x14ac:dyDescent="0.35">
      <c r="Q892" s="27" t="str">
        <f t="shared" si="24"/>
        <v/>
      </c>
    </row>
    <row r="893" spans="17:17" x14ac:dyDescent="0.35">
      <c r="Q893" s="27" t="str">
        <f t="shared" si="24"/>
        <v/>
      </c>
    </row>
    <row r="894" spans="17:17" x14ac:dyDescent="0.35">
      <c r="Q894" s="27" t="str">
        <f t="shared" si="24"/>
        <v/>
      </c>
    </row>
    <row r="895" spans="17:17" x14ac:dyDescent="0.35">
      <c r="Q895" s="27" t="str">
        <f t="shared" si="24"/>
        <v/>
      </c>
    </row>
    <row r="896" spans="17:17" x14ac:dyDescent="0.35">
      <c r="Q896" s="27" t="str">
        <f t="shared" si="24"/>
        <v/>
      </c>
    </row>
    <row r="897" spans="17:17" x14ac:dyDescent="0.35">
      <c r="Q897" s="27" t="str">
        <f t="shared" si="24"/>
        <v/>
      </c>
    </row>
    <row r="898" spans="17:17" x14ac:dyDescent="0.35">
      <c r="Q898" s="27" t="str">
        <f t="shared" si="24"/>
        <v/>
      </c>
    </row>
    <row r="899" spans="17:17" x14ac:dyDescent="0.35">
      <c r="Q899" s="27" t="str">
        <f t="shared" si="24"/>
        <v/>
      </c>
    </row>
    <row r="900" spans="17:17" x14ac:dyDescent="0.35">
      <c r="Q900" s="27" t="str">
        <f t="shared" si="24"/>
        <v/>
      </c>
    </row>
    <row r="901" spans="17:17" x14ac:dyDescent="0.35">
      <c r="Q901" s="27" t="str">
        <f t="shared" si="24"/>
        <v/>
      </c>
    </row>
    <row r="902" spans="17:17" x14ac:dyDescent="0.35">
      <c r="Q902" s="27" t="str">
        <f t="shared" si="24"/>
        <v/>
      </c>
    </row>
    <row r="903" spans="17:17" x14ac:dyDescent="0.35">
      <c r="Q903" s="27" t="str">
        <f t="shared" si="24"/>
        <v/>
      </c>
    </row>
    <row r="904" spans="17:17" x14ac:dyDescent="0.35">
      <c r="Q904" s="27" t="str">
        <f t="shared" si="24"/>
        <v/>
      </c>
    </row>
    <row r="905" spans="17:17" x14ac:dyDescent="0.35">
      <c r="Q905" s="27" t="str">
        <f t="shared" si="24"/>
        <v/>
      </c>
    </row>
    <row r="906" spans="17:17" x14ac:dyDescent="0.35">
      <c r="Q906" s="27" t="str">
        <f t="shared" ref="Q906:Q969" si="25">+IF(A906="","",MONTH(A906))</f>
        <v/>
      </c>
    </row>
    <row r="907" spans="17:17" x14ac:dyDescent="0.35">
      <c r="Q907" s="27" t="str">
        <f t="shared" si="25"/>
        <v/>
      </c>
    </row>
    <row r="908" spans="17:17" x14ac:dyDescent="0.35">
      <c r="Q908" s="27" t="str">
        <f t="shared" si="25"/>
        <v/>
      </c>
    </row>
    <row r="909" spans="17:17" x14ac:dyDescent="0.35">
      <c r="Q909" s="27" t="str">
        <f t="shared" si="25"/>
        <v/>
      </c>
    </row>
    <row r="910" spans="17:17" x14ac:dyDescent="0.35">
      <c r="Q910" s="27" t="str">
        <f t="shared" si="25"/>
        <v/>
      </c>
    </row>
    <row r="911" spans="17:17" x14ac:dyDescent="0.35">
      <c r="Q911" s="27" t="str">
        <f t="shared" si="25"/>
        <v/>
      </c>
    </row>
    <row r="912" spans="17:17" x14ac:dyDescent="0.35">
      <c r="Q912" s="27" t="str">
        <f t="shared" si="25"/>
        <v/>
      </c>
    </row>
    <row r="913" spans="17:17" x14ac:dyDescent="0.35">
      <c r="Q913" s="27" t="str">
        <f t="shared" si="25"/>
        <v/>
      </c>
    </row>
    <row r="914" spans="17:17" x14ac:dyDescent="0.35">
      <c r="Q914" s="27" t="str">
        <f t="shared" si="25"/>
        <v/>
      </c>
    </row>
    <row r="915" spans="17:17" x14ac:dyDescent="0.35">
      <c r="Q915" s="27" t="str">
        <f t="shared" si="25"/>
        <v/>
      </c>
    </row>
    <row r="916" spans="17:17" x14ac:dyDescent="0.35">
      <c r="Q916" s="27" t="str">
        <f t="shared" si="25"/>
        <v/>
      </c>
    </row>
    <row r="917" spans="17:17" x14ac:dyDescent="0.35">
      <c r="Q917" s="27" t="str">
        <f t="shared" si="25"/>
        <v/>
      </c>
    </row>
    <row r="918" spans="17:17" x14ac:dyDescent="0.35">
      <c r="Q918" s="27" t="str">
        <f t="shared" si="25"/>
        <v/>
      </c>
    </row>
    <row r="919" spans="17:17" x14ac:dyDescent="0.35">
      <c r="Q919" s="27" t="str">
        <f t="shared" si="25"/>
        <v/>
      </c>
    </row>
    <row r="920" spans="17:17" x14ac:dyDescent="0.35">
      <c r="Q920" s="27" t="str">
        <f t="shared" si="25"/>
        <v/>
      </c>
    </row>
    <row r="921" spans="17:17" x14ac:dyDescent="0.35">
      <c r="Q921" s="27" t="str">
        <f t="shared" si="25"/>
        <v/>
      </c>
    </row>
    <row r="922" spans="17:17" x14ac:dyDescent="0.35">
      <c r="Q922" s="27" t="str">
        <f t="shared" si="25"/>
        <v/>
      </c>
    </row>
    <row r="923" spans="17:17" x14ac:dyDescent="0.35">
      <c r="Q923" s="27" t="str">
        <f t="shared" si="25"/>
        <v/>
      </c>
    </row>
    <row r="924" spans="17:17" x14ac:dyDescent="0.35">
      <c r="Q924" s="27" t="str">
        <f t="shared" si="25"/>
        <v/>
      </c>
    </row>
    <row r="925" spans="17:17" x14ac:dyDescent="0.35">
      <c r="Q925" s="27" t="str">
        <f t="shared" si="25"/>
        <v/>
      </c>
    </row>
    <row r="926" spans="17:17" x14ac:dyDescent="0.35">
      <c r="Q926" s="27" t="str">
        <f t="shared" si="25"/>
        <v/>
      </c>
    </row>
    <row r="927" spans="17:17" x14ac:dyDescent="0.35">
      <c r="Q927" s="27" t="str">
        <f t="shared" si="25"/>
        <v/>
      </c>
    </row>
    <row r="928" spans="17:17" x14ac:dyDescent="0.35">
      <c r="Q928" s="27" t="str">
        <f t="shared" si="25"/>
        <v/>
      </c>
    </row>
    <row r="929" spans="17:17" x14ac:dyDescent="0.35">
      <c r="Q929" s="27" t="str">
        <f t="shared" si="25"/>
        <v/>
      </c>
    </row>
    <row r="930" spans="17:17" x14ac:dyDescent="0.35">
      <c r="Q930" s="27" t="str">
        <f t="shared" si="25"/>
        <v/>
      </c>
    </row>
    <row r="931" spans="17:17" x14ac:dyDescent="0.35">
      <c r="Q931" s="27" t="str">
        <f t="shared" si="25"/>
        <v/>
      </c>
    </row>
    <row r="932" spans="17:17" x14ac:dyDescent="0.35">
      <c r="Q932" s="27" t="str">
        <f t="shared" si="25"/>
        <v/>
      </c>
    </row>
    <row r="933" spans="17:17" x14ac:dyDescent="0.35">
      <c r="Q933" s="27" t="str">
        <f t="shared" si="25"/>
        <v/>
      </c>
    </row>
    <row r="934" spans="17:17" x14ac:dyDescent="0.35">
      <c r="Q934" s="27" t="str">
        <f t="shared" si="25"/>
        <v/>
      </c>
    </row>
    <row r="935" spans="17:17" x14ac:dyDescent="0.35">
      <c r="Q935" s="27" t="str">
        <f t="shared" si="25"/>
        <v/>
      </c>
    </row>
    <row r="936" spans="17:17" x14ac:dyDescent="0.35">
      <c r="Q936" s="27" t="str">
        <f t="shared" si="25"/>
        <v/>
      </c>
    </row>
    <row r="937" spans="17:17" x14ac:dyDescent="0.35">
      <c r="Q937" s="27" t="str">
        <f t="shared" si="25"/>
        <v/>
      </c>
    </row>
    <row r="938" spans="17:17" x14ac:dyDescent="0.35">
      <c r="Q938" s="27" t="str">
        <f t="shared" si="25"/>
        <v/>
      </c>
    </row>
    <row r="939" spans="17:17" x14ac:dyDescent="0.35">
      <c r="Q939" s="27" t="str">
        <f t="shared" si="25"/>
        <v/>
      </c>
    </row>
    <row r="940" spans="17:17" x14ac:dyDescent="0.35">
      <c r="Q940" s="27" t="str">
        <f t="shared" si="25"/>
        <v/>
      </c>
    </row>
    <row r="941" spans="17:17" x14ac:dyDescent="0.35">
      <c r="Q941" s="27" t="str">
        <f t="shared" si="25"/>
        <v/>
      </c>
    </row>
    <row r="942" spans="17:17" x14ac:dyDescent="0.35">
      <c r="Q942" s="27" t="str">
        <f t="shared" si="25"/>
        <v/>
      </c>
    </row>
    <row r="943" spans="17:17" x14ac:dyDescent="0.35">
      <c r="Q943" s="27" t="str">
        <f t="shared" si="25"/>
        <v/>
      </c>
    </row>
    <row r="944" spans="17:17" x14ac:dyDescent="0.35">
      <c r="Q944" s="27" t="str">
        <f t="shared" si="25"/>
        <v/>
      </c>
    </row>
    <row r="945" spans="17:17" x14ac:dyDescent="0.35">
      <c r="Q945" s="27" t="str">
        <f t="shared" si="25"/>
        <v/>
      </c>
    </row>
    <row r="946" spans="17:17" x14ac:dyDescent="0.35">
      <c r="Q946" s="27" t="str">
        <f t="shared" si="25"/>
        <v/>
      </c>
    </row>
    <row r="947" spans="17:17" x14ac:dyDescent="0.35">
      <c r="Q947" s="27" t="str">
        <f t="shared" si="25"/>
        <v/>
      </c>
    </row>
    <row r="948" spans="17:17" x14ac:dyDescent="0.35">
      <c r="Q948" s="27" t="str">
        <f t="shared" si="25"/>
        <v/>
      </c>
    </row>
    <row r="949" spans="17:17" x14ac:dyDescent="0.35">
      <c r="Q949" s="27" t="str">
        <f t="shared" si="25"/>
        <v/>
      </c>
    </row>
    <row r="950" spans="17:17" x14ac:dyDescent="0.35">
      <c r="Q950" s="27" t="str">
        <f t="shared" si="25"/>
        <v/>
      </c>
    </row>
    <row r="951" spans="17:17" x14ac:dyDescent="0.35">
      <c r="Q951" s="27" t="str">
        <f t="shared" si="25"/>
        <v/>
      </c>
    </row>
    <row r="952" spans="17:17" x14ac:dyDescent="0.35">
      <c r="Q952" s="27" t="str">
        <f t="shared" si="25"/>
        <v/>
      </c>
    </row>
    <row r="953" spans="17:17" x14ac:dyDescent="0.35">
      <c r="Q953" s="27" t="str">
        <f t="shared" si="25"/>
        <v/>
      </c>
    </row>
    <row r="954" spans="17:17" x14ac:dyDescent="0.35">
      <c r="Q954" s="27" t="str">
        <f t="shared" si="25"/>
        <v/>
      </c>
    </row>
    <row r="955" spans="17:17" x14ac:dyDescent="0.35">
      <c r="Q955" s="27" t="str">
        <f t="shared" si="25"/>
        <v/>
      </c>
    </row>
    <row r="956" spans="17:17" x14ac:dyDescent="0.35">
      <c r="Q956" s="27" t="str">
        <f t="shared" si="25"/>
        <v/>
      </c>
    </row>
    <row r="957" spans="17:17" x14ac:dyDescent="0.35">
      <c r="Q957" s="27" t="str">
        <f t="shared" si="25"/>
        <v/>
      </c>
    </row>
    <row r="958" spans="17:17" x14ac:dyDescent="0.35">
      <c r="Q958" s="27" t="str">
        <f t="shared" si="25"/>
        <v/>
      </c>
    </row>
    <row r="959" spans="17:17" x14ac:dyDescent="0.35">
      <c r="Q959" s="27" t="str">
        <f t="shared" si="25"/>
        <v/>
      </c>
    </row>
    <row r="960" spans="17:17" x14ac:dyDescent="0.35">
      <c r="Q960" s="27" t="str">
        <f t="shared" si="25"/>
        <v/>
      </c>
    </row>
    <row r="961" spans="17:17" x14ac:dyDescent="0.35">
      <c r="Q961" s="27" t="str">
        <f t="shared" si="25"/>
        <v/>
      </c>
    </row>
    <row r="962" spans="17:17" x14ac:dyDescent="0.35">
      <c r="Q962" s="27" t="str">
        <f t="shared" si="25"/>
        <v/>
      </c>
    </row>
    <row r="963" spans="17:17" x14ac:dyDescent="0.35">
      <c r="Q963" s="27" t="str">
        <f t="shared" si="25"/>
        <v/>
      </c>
    </row>
    <row r="964" spans="17:17" x14ac:dyDescent="0.35">
      <c r="Q964" s="27" t="str">
        <f t="shared" si="25"/>
        <v/>
      </c>
    </row>
    <row r="965" spans="17:17" x14ac:dyDescent="0.35">
      <c r="Q965" s="27" t="str">
        <f t="shared" si="25"/>
        <v/>
      </c>
    </row>
    <row r="966" spans="17:17" x14ac:dyDescent="0.35">
      <c r="Q966" s="27" t="str">
        <f t="shared" si="25"/>
        <v/>
      </c>
    </row>
    <row r="967" spans="17:17" x14ac:dyDescent="0.35">
      <c r="Q967" s="27" t="str">
        <f t="shared" si="25"/>
        <v/>
      </c>
    </row>
    <row r="968" spans="17:17" x14ac:dyDescent="0.35">
      <c r="Q968" s="27" t="str">
        <f t="shared" si="25"/>
        <v/>
      </c>
    </row>
    <row r="969" spans="17:17" x14ac:dyDescent="0.35">
      <c r="Q969" s="27" t="str">
        <f t="shared" si="25"/>
        <v/>
      </c>
    </row>
    <row r="970" spans="17:17" x14ac:dyDescent="0.35">
      <c r="Q970" s="27" t="str">
        <f t="shared" ref="Q970:Q1033" si="26">+IF(A970="","",MONTH(A970))</f>
        <v/>
      </c>
    </row>
    <row r="971" spans="17:17" x14ac:dyDescent="0.35">
      <c r="Q971" s="27" t="str">
        <f t="shared" si="26"/>
        <v/>
      </c>
    </row>
    <row r="972" spans="17:17" x14ac:dyDescent="0.35">
      <c r="Q972" s="27" t="str">
        <f t="shared" si="26"/>
        <v/>
      </c>
    </row>
    <row r="973" spans="17:17" x14ac:dyDescent="0.35">
      <c r="Q973" s="27" t="str">
        <f t="shared" si="26"/>
        <v/>
      </c>
    </row>
    <row r="974" spans="17:17" x14ac:dyDescent="0.35">
      <c r="Q974" s="27" t="str">
        <f t="shared" si="26"/>
        <v/>
      </c>
    </row>
    <row r="975" spans="17:17" x14ac:dyDescent="0.35">
      <c r="Q975" s="27" t="str">
        <f t="shared" si="26"/>
        <v/>
      </c>
    </row>
    <row r="976" spans="17:17" x14ac:dyDescent="0.35">
      <c r="Q976" s="27" t="str">
        <f t="shared" si="26"/>
        <v/>
      </c>
    </row>
    <row r="977" spans="17:17" x14ac:dyDescent="0.35">
      <c r="Q977" s="27" t="str">
        <f t="shared" si="26"/>
        <v/>
      </c>
    </row>
    <row r="978" spans="17:17" x14ac:dyDescent="0.35">
      <c r="Q978" s="27" t="str">
        <f t="shared" si="26"/>
        <v/>
      </c>
    </row>
    <row r="979" spans="17:17" x14ac:dyDescent="0.35">
      <c r="Q979" s="27" t="str">
        <f t="shared" si="26"/>
        <v/>
      </c>
    </row>
    <row r="980" spans="17:17" x14ac:dyDescent="0.35">
      <c r="Q980" s="27" t="str">
        <f t="shared" si="26"/>
        <v/>
      </c>
    </row>
    <row r="981" spans="17:17" x14ac:dyDescent="0.35">
      <c r="Q981" s="27" t="str">
        <f t="shared" si="26"/>
        <v/>
      </c>
    </row>
    <row r="982" spans="17:17" x14ac:dyDescent="0.35">
      <c r="Q982" s="27" t="str">
        <f t="shared" si="26"/>
        <v/>
      </c>
    </row>
    <row r="983" spans="17:17" x14ac:dyDescent="0.35">
      <c r="Q983" s="27" t="str">
        <f t="shared" si="26"/>
        <v/>
      </c>
    </row>
    <row r="984" spans="17:17" x14ac:dyDescent="0.35">
      <c r="Q984" s="27" t="str">
        <f t="shared" si="26"/>
        <v/>
      </c>
    </row>
    <row r="985" spans="17:17" x14ac:dyDescent="0.35">
      <c r="Q985" s="27" t="str">
        <f t="shared" si="26"/>
        <v/>
      </c>
    </row>
    <row r="986" spans="17:17" x14ac:dyDescent="0.35">
      <c r="Q986" s="27" t="str">
        <f t="shared" si="26"/>
        <v/>
      </c>
    </row>
    <row r="987" spans="17:17" x14ac:dyDescent="0.35">
      <c r="Q987" s="27" t="str">
        <f t="shared" si="26"/>
        <v/>
      </c>
    </row>
    <row r="988" spans="17:17" x14ac:dyDescent="0.35">
      <c r="Q988" s="27" t="str">
        <f t="shared" si="26"/>
        <v/>
      </c>
    </row>
    <row r="989" spans="17:17" x14ac:dyDescent="0.35">
      <c r="Q989" s="27" t="str">
        <f t="shared" si="26"/>
        <v/>
      </c>
    </row>
    <row r="990" spans="17:17" x14ac:dyDescent="0.35">
      <c r="Q990" s="27" t="str">
        <f t="shared" si="26"/>
        <v/>
      </c>
    </row>
    <row r="991" spans="17:17" x14ac:dyDescent="0.35">
      <c r="Q991" s="27" t="str">
        <f t="shared" si="26"/>
        <v/>
      </c>
    </row>
    <row r="992" spans="17:17" x14ac:dyDescent="0.35">
      <c r="Q992" s="27" t="str">
        <f t="shared" si="26"/>
        <v/>
      </c>
    </row>
    <row r="993" spans="17:17" x14ac:dyDescent="0.35">
      <c r="Q993" s="27" t="str">
        <f t="shared" si="26"/>
        <v/>
      </c>
    </row>
    <row r="994" spans="17:17" x14ac:dyDescent="0.35">
      <c r="Q994" s="27" t="str">
        <f t="shared" si="26"/>
        <v/>
      </c>
    </row>
    <row r="995" spans="17:17" x14ac:dyDescent="0.35">
      <c r="Q995" s="27" t="str">
        <f t="shared" si="26"/>
        <v/>
      </c>
    </row>
    <row r="996" spans="17:17" x14ac:dyDescent="0.35">
      <c r="Q996" s="27" t="str">
        <f t="shared" si="26"/>
        <v/>
      </c>
    </row>
    <row r="997" spans="17:17" x14ac:dyDescent="0.35">
      <c r="Q997" s="27" t="str">
        <f t="shared" si="26"/>
        <v/>
      </c>
    </row>
    <row r="998" spans="17:17" x14ac:dyDescent="0.35">
      <c r="Q998" s="27" t="str">
        <f t="shared" si="26"/>
        <v/>
      </c>
    </row>
    <row r="999" spans="17:17" x14ac:dyDescent="0.35">
      <c r="Q999" s="27" t="str">
        <f t="shared" si="26"/>
        <v/>
      </c>
    </row>
    <row r="1000" spans="17:17" x14ac:dyDescent="0.35">
      <c r="Q1000" s="27" t="str">
        <f t="shared" si="26"/>
        <v/>
      </c>
    </row>
    <row r="1001" spans="17:17" x14ac:dyDescent="0.35">
      <c r="Q1001" s="27" t="str">
        <f t="shared" si="26"/>
        <v/>
      </c>
    </row>
    <row r="1002" spans="17:17" x14ac:dyDescent="0.35">
      <c r="Q1002" s="27" t="str">
        <f t="shared" si="26"/>
        <v/>
      </c>
    </row>
    <row r="1003" spans="17:17" x14ac:dyDescent="0.35">
      <c r="Q1003" s="27" t="str">
        <f t="shared" si="26"/>
        <v/>
      </c>
    </row>
    <row r="1004" spans="17:17" x14ac:dyDescent="0.35">
      <c r="Q1004" s="27" t="str">
        <f t="shared" si="26"/>
        <v/>
      </c>
    </row>
    <row r="1005" spans="17:17" x14ac:dyDescent="0.35">
      <c r="Q1005" s="27" t="str">
        <f t="shared" si="26"/>
        <v/>
      </c>
    </row>
    <row r="1006" spans="17:17" x14ac:dyDescent="0.35">
      <c r="Q1006" s="27" t="str">
        <f t="shared" si="26"/>
        <v/>
      </c>
    </row>
    <row r="1007" spans="17:17" x14ac:dyDescent="0.35">
      <c r="Q1007" s="27" t="str">
        <f t="shared" si="26"/>
        <v/>
      </c>
    </row>
    <row r="1008" spans="17:17" x14ac:dyDescent="0.35">
      <c r="Q1008" s="27" t="str">
        <f t="shared" si="26"/>
        <v/>
      </c>
    </row>
    <row r="1009" spans="17:17" x14ac:dyDescent="0.35">
      <c r="Q1009" s="27" t="str">
        <f t="shared" si="26"/>
        <v/>
      </c>
    </row>
    <row r="1010" spans="17:17" x14ac:dyDescent="0.35">
      <c r="Q1010" s="27" t="str">
        <f t="shared" si="26"/>
        <v/>
      </c>
    </row>
    <row r="1011" spans="17:17" x14ac:dyDescent="0.35">
      <c r="Q1011" s="27" t="str">
        <f t="shared" si="26"/>
        <v/>
      </c>
    </row>
    <row r="1012" spans="17:17" x14ac:dyDescent="0.35">
      <c r="Q1012" s="27" t="str">
        <f t="shared" si="26"/>
        <v/>
      </c>
    </row>
    <row r="1013" spans="17:17" x14ac:dyDescent="0.35">
      <c r="Q1013" s="27" t="str">
        <f t="shared" si="26"/>
        <v/>
      </c>
    </row>
    <row r="1014" spans="17:17" x14ac:dyDescent="0.35">
      <c r="Q1014" s="27" t="str">
        <f t="shared" si="26"/>
        <v/>
      </c>
    </row>
    <row r="1015" spans="17:17" x14ac:dyDescent="0.35">
      <c r="Q1015" s="27" t="str">
        <f t="shared" si="26"/>
        <v/>
      </c>
    </row>
    <row r="1016" spans="17:17" x14ac:dyDescent="0.35">
      <c r="Q1016" s="27" t="str">
        <f t="shared" si="26"/>
        <v/>
      </c>
    </row>
    <row r="1017" spans="17:17" x14ac:dyDescent="0.35">
      <c r="Q1017" s="27" t="str">
        <f t="shared" si="26"/>
        <v/>
      </c>
    </row>
    <row r="1018" spans="17:17" x14ac:dyDescent="0.35">
      <c r="Q1018" s="27" t="str">
        <f t="shared" si="26"/>
        <v/>
      </c>
    </row>
    <row r="1019" spans="17:17" x14ac:dyDescent="0.35">
      <c r="Q1019" s="27" t="str">
        <f t="shared" si="26"/>
        <v/>
      </c>
    </row>
    <row r="1020" spans="17:17" x14ac:dyDescent="0.35">
      <c r="Q1020" s="27" t="str">
        <f t="shared" si="26"/>
        <v/>
      </c>
    </row>
    <row r="1021" spans="17:17" x14ac:dyDescent="0.35">
      <c r="Q1021" s="27" t="str">
        <f t="shared" si="26"/>
        <v/>
      </c>
    </row>
    <row r="1022" spans="17:17" x14ac:dyDescent="0.35">
      <c r="Q1022" s="27" t="str">
        <f t="shared" si="26"/>
        <v/>
      </c>
    </row>
    <row r="1023" spans="17:17" x14ac:dyDescent="0.35">
      <c r="Q1023" s="27" t="str">
        <f t="shared" si="26"/>
        <v/>
      </c>
    </row>
    <row r="1024" spans="17:17" x14ac:dyDescent="0.35">
      <c r="Q1024" s="27" t="str">
        <f t="shared" si="26"/>
        <v/>
      </c>
    </row>
    <row r="1025" spans="17:17" x14ac:dyDescent="0.35">
      <c r="Q1025" s="27" t="str">
        <f t="shared" si="26"/>
        <v/>
      </c>
    </row>
    <row r="1026" spans="17:17" x14ac:dyDescent="0.35">
      <c r="Q1026" s="27" t="str">
        <f t="shared" si="26"/>
        <v/>
      </c>
    </row>
    <row r="1027" spans="17:17" x14ac:dyDescent="0.35">
      <c r="Q1027" s="27" t="str">
        <f t="shared" si="26"/>
        <v/>
      </c>
    </row>
    <row r="1028" spans="17:17" x14ac:dyDescent="0.35">
      <c r="Q1028" s="27" t="str">
        <f t="shared" si="26"/>
        <v/>
      </c>
    </row>
    <row r="1029" spans="17:17" x14ac:dyDescent="0.35">
      <c r="Q1029" s="27" t="str">
        <f t="shared" si="26"/>
        <v/>
      </c>
    </row>
    <row r="1030" spans="17:17" x14ac:dyDescent="0.35">
      <c r="Q1030" s="27" t="str">
        <f t="shared" si="26"/>
        <v/>
      </c>
    </row>
    <row r="1031" spans="17:17" x14ac:dyDescent="0.35">
      <c r="Q1031" s="27" t="str">
        <f t="shared" si="26"/>
        <v/>
      </c>
    </row>
    <row r="1032" spans="17:17" x14ac:dyDescent="0.35">
      <c r="Q1032" s="27" t="str">
        <f t="shared" si="26"/>
        <v/>
      </c>
    </row>
    <row r="1033" spans="17:17" x14ac:dyDescent="0.35">
      <c r="Q1033" s="27" t="str">
        <f t="shared" si="26"/>
        <v/>
      </c>
    </row>
    <row r="1034" spans="17:17" x14ac:dyDescent="0.35">
      <c r="Q1034" s="27" t="str">
        <f t="shared" ref="Q1034:Q1097" si="27">+IF(A1034="","",MONTH(A1034))</f>
        <v/>
      </c>
    </row>
    <row r="1035" spans="17:17" x14ac:dyDescent="0.35">
      <c r="Q1035" s="27" t="str">
        <f t="shared" si="27"/>
        <v/>
      </c>
    </row>
    <row r="1036" spans="17:17" x14ac:dyDescent="0.35">
      <c r="Q1036" s="27" t="str">
        <f t="shared" si="27"/>
        <v/>
      </c>
    </row>
    <row r="1037" spans="17:17" x14ac:dyDescent="0.35">
      <c r="Q1037" s="27" t="str">
        <f t="shared" si="27"/>
        <v/>
      </c>
    </row>
    <row r="1038" spans="17:17" x14ac:dyDescent="0.35">
      <c r="Q1038" s="27" t="str">
        <f t="shared" si="27"/>
        <v/>
      </c>
    </row>
    <row r="1039" spans="17:17" x14ac:dyDescent="0.35">
      <c r="Q1039" s="27" t="str">
        <f t="shared" si="27"/>
        <v/>
      </c>
    </row>
    <row r="1040" spans="17:17" x14ac:dyDescent="0.35">
      <c r="Q1040" s="27" t="str">
        <f t="shared" si="27"/>
        <v/>
      </c>
    </row>
    <row r="1041" spans="17:17" x14ac:dyDescent="0.35">
      <c r="Q1041" s="27" t="str">
        <f t="shared" si="27"/>
        <v/>
      </c>
    </row>
    <row r="1042" spans="17:17" x14ac:dyDescent="0.35">
      <c r="Q1042" s="27" t="str">
        <f t="shared" si="27"/>
        <v/>
      </c>
    </row>
    <row r="1043" spans="17:17" x14ac:dyDescent="0.35">
      <c r="Q1043" s="27" t="str">
        <f t="shared" si="27"/>
        <v/>
      </c>
    </row>
    <row r="1044" spans="17:17" x14ac:dyDescent="0.35">
      <c r="Q1044" s="27" t="str">
        <f t="shared" si="27"/>
        <v/>
      </c>
    </row>
    <row r="1045" spans="17:17" x14ac:dyDescent="0.35">
      <c r="Q1045" s="27" t="str">
        <f t="shared" si="27"/>
        <v/>
      </c>
    </row>
    <row r="1046" spans="17:17" x14ac:dyDescent="0.35">
      <c r="Q1046" s="27" t="str">
        <f t="shared" si="27"/>
        <v/>
      </c>
    </row>
    <row r="1047" spans="17:17" x14ac:dyDescent="0.35">
      <c r="Q1047" s="27" t="str">
        <f t="shared" si="27"/>
        <v/>
      </c>
    </row>
    <row r="1048" spans="17:17" x14ac:dyDescent="0.35">
      <c r="Q1048" s="27" t="str">
        <f t="shared" si="27"/>
        <v/>
      </c>
    </row>
    <row r="1049" spans="17:17" x14ac:dyDescent="0.35">
      <c r="Q1049" s="27" t="str">
        <f t="shared" si="27"/>
        <v/>
      </c>
    </row>
    <row r="1050" spans="17:17" x14ac:dyDescent="0.35">
      <c r="Q1050" s="27" t="str">
        <f t="shared" si="27"/>
        <v/>
      </c>
    </row>
    <row r="1051" spans="17:17" x14ac:dyDescent="0.35">
      <c r="Q1051" s="27" t="str">
        <f t="shared" si="27"/>
        <v/>
      </c>
    </row>
    <row r="1052" spans="17:17" x14ac:dyDescent="0.35">
      <c r="Q1052" s="27" t="str">
        <f t="shared" si="27"/>
        <v/>
      </c>
    </row>
    <row r="1053" spans="17:17" x14ac:dyDescent="0.35">
      <c r="Q1053" s="27" t="str">
        <f t="shared" si="27"/>
        <v/>
      </c>
    </row>
    <row r="1054" spans="17:17" x14ac:dyDescent="0.35">
      <c r="Q1054" s="27" t="str">
        <f t="shared" si="27"/>
        <v/>
      </c>
    </row>
    <row r="1055" spans="17:17" x14ac:dyDescent="0.35">
      <c r="Q1055" s="27" t="str">
        <f t="shared" si="27"/>
        <v/>
      </c>
    </row>
    <row r="1056" spans="17:17" x14ac:dyDescent="0.35">
      <c r="Q1056" s="27" t="str">
        <f t="shared" si="27"/>
        <v/>
      </c>
    </row>
    <row r="1057" spans="17:17" x14ac:dyDescent="0.35">
      <c r="Q1057" s="27" t="str">
        <f t="shared" si="27"/>
        <v/>
      </c>
    </row>
    <row r="1058" spans="17:17" x14ac:dyDescent="0.35">
      <c r="Q1058" s="27" t="str">
        <f t="shared" si="27"/>
        <v/>
      </c>
    </row>
    <row r="1059" spans="17:17" x14ac:dyDescent="0.35">
      <c r="Q1059" s="27" t="str">
        <f t="shared" si="27"/>
        <v/>
      </c>
    </row>
    <row r="1060" spans="17:17" x14ac:dyDescent="0.35">
      <c r="Q1060" s="27" t="str">
        <f t="shared" si="27"/>
        <v/>
      </c>
    </row>
    <row r="1061" spans="17:17" x14ac:dyDescent="0.35">
      <c r="Q1061" s="27" t="str">
        <f t="shared" si="27"/>
        <v/>
      </c>
    </row>
    <row r="1062" spans="17:17" x14ac:dyDescent="0.35">
      <c r="Q1062" s="27" t="str">
        <f t="shared" si="27"/>
        <v/>
      </c>
    </row>
    <row r="1063" spans="17:17" x14ac:dyDescent="0.35">
      <c r="Q1063" s="27" t="str">
        <f t="shared" si="27"/>
        <v/>
      </c>
    </row>
    <row r="1064" spans="17:17" x14ac:dyDescent="0.35">
      <c r="Q1064" s="27" t="str">
        <f t="shared" si="27"/>
        <v/>
      </c>
    </row>
    <row r="1065" spans="17:17" x14ac:dyDescent="0.35">
      <c r="Q1065" s="27" t="str">
        <f t="shared" si="27"/>
        <v/>
      </c>
    </row>
    <row r="1066" spans="17:17" x14ac:dyDescent="0.35">
      <c r="Q1066" s="27" t="str">
        <f t="shared" si="27"/>
        <v/>
      </c>
    </row>
    <row r="1067" spans="17:17" x14ac:dyDescent="0.35">
      <c r="Q1067" s="27" t="str">
        <f t="shared" si="27"/>
        <v/>
      </c>
    </row>
    <row r="1068" spans="17:17" x14ac:dyDescent="0.35">
      <c r="Q1068" s="27" t="str">
        <f t="shared" si="27"/>
        <v/>
      </c>
    </row>
    <row r="1069" spans="17:17" x14ac:dyDescent="0.35">
      <c r="Q1069" s="27" t="str">
        <f t="shared" si="27"/>
        <v/>
      </c>
    </row>
    <row r="1070" spans="17:17" x14ac:dyDescent="0.35">
      <c r="Q1070" s="27" t="str">
        <f t="shared" si="27"/>
        <v/>
      </c>
    </row>
    <row r="1071" spans="17:17" x14ac:dyDescent="0.35">
      <c r="Q1071" s="27" t="str">
        <f t="shared" si="27"/>
        <v/>
      </c>
    </row>
    <row r="1072" spans="17:17" x14ac:dyDescent="0.35">
      <c r="Q1072" s="27" t="str">
        <f t="shared" si="27"/>
        <v/>
      </c>
    </row>
    <row r="1073" spans="17:17" x14ac:dyDescent="0.35">
      <c r="Q1073" s="27" t="str">
        <f t="shared" si="27"/>
        <v/>
      </c>
    </row>
    <row r="1074" spans="17:17" x14ac:dyDescent="0.35">
      <c r="Q1074" s="27" t="str">
        <f t="shared" si="27"/>
        <v/>
      </c>
    </row>
    <row r="1075" spans="17:17" x14ac:dyDescent="0.35">
      <c r="Q1075" s="27" t="str">
        <f t="shared" si="27"/>
        <v/>
      </c>
    </row>
    <row r="1076" spans="17:17" x14ac:dyDescent="0.35">
      <c r="Q1076" s="27" t="str">
        <f t="shared" si="27"/>
        <v/>
      </c>
    </row>
    <row r="1077" spans="17:17" x14ac:dyDescent="0.35">
      <c r="Q1077" s="27" t="str">
        <f t="shared" si="27"/>
        <v/>
      </c>
    </row>
    <row r="1078" spans="17:17" x14ac:dyDescent="0.35">
      <c r="Q1078" s="27" t="str">
        <f t="shared" si="27"/>
        <v/>
      </c>
    </row>
    <row r="1079" spans="17:17" x14ac:dyDescent="0.35">
      <c r="Q1079" s="27" t="str">
        <f t="shared" si="27"/>
        <v/>
      </c>
    </row>
    <row r="1080" spans="17:17" x14ac:dyDescent="0.35">
      <c r="Q1080" s="27" t="str">
        <f t="shared" si="27"/>
        <v/>
      </c>
    </row>
    <row r="1081" spans="17:17" x14ac:dyDescent="0.35">
      <c r="Q1081" s="27" t="str">
        <f t="shared" si="27"/>
        <v/>
      </c>
    </row>
    <row r="1082" spans="17:17" x14ac:dyDescent="0.35">
      <c r="Q1082" s="27" t="str">
        <f t="shared" si="27"/>
        <v/>
      </c>
    </row>
    <row r="1083" spans="17:17" x14ac:dyDescent="0.35">
      <c r="Q1083" s="27" t="str">
        <f t="shared" si="27"/>
        <v/>
      </c>
    </row>
    <row r="1084" spans="17:17" x14ac:dyDescent="0.35">
      <c r="Q1084" s="27" t="str">
        <f t="shared" si="27"/>
        <v/>
      </c>
    </row>
    <row r="1085" spans="17:17" x14ac:dyDescent="0.35">
      <c r="Q1085" s="27" t="str">
        <f t="shared" si="27"/>
        <v/>
      </c>
    </row>
    <row r="1086" spans="17:17" x14ac:dyDescent="0.35">
      <c r="Q1086" s="27" t="str">
        <f t="shared" si="27"/>
        <v/>
      </c>
    </row>
    <row r="1087" spans="17:17" x14ac:dyDescent="0.35">
      <c r="Q1087" s="27" t="str">
        <f t="shared" si="27"/>
        <v/>
      </c>
    </row>
    <row r="1088" spans="17:17" x14ac:dyDescent="0.35">
      <c r="Q1088" s="27" t="str">
        <f t="shared" si="27"/>
        <v/>
      </c>
    </row>
    <row r="1089" spans="17:17" x14ac:dyDescent="0.35">
      <c r="Q1089" s="27" t="str">
        <f t="shared" si="27"/>
        <v/>
      </c>
    </row>
    <row r="1090" spans="17:17" x14ac:dyDescent="0.35">
      <c r="Q1090" s="27" t="str">
        <f t="shared" si="27"/>
        <v/>
      </c>
    </row>
    <row r="1091" spans="17:17" x14ac:dyDescent="0.35">
      <c r="Q1091" s="27" t="str">
        <f t="shared" si="27"/>
        <v/>
      </c>
    </row>
    <row r="1092" spans="17:17" x14ac:dyDescent="0.35">
      <c r="Q1092" s="27" t="str">
        <f t="shared" si="27"/>
        <v/>
      </c>
    </row>
    <row r="1093" spans="17:17" x14ac:dyDescent="0.35">
      <c r="Q1093" s="27" t="str">
        <f t="shared" si="27"/>
        <v/>
      </c>
    </row>
    <row r="1094" spans="17:17" x14ac:dyDescent="0.35">
      <c r="Q1094" s="27" t="str">
        <f t="shared" si="27"/>
        <v/>
      </c>
    </row>
    <row r="1095" spans="17:17" x14ac:dyDescent="0.35">
      <c r="Q1095" s="27" t="str">
        <f t="shared" si="27"/>
        <v/>
      </c>
    </row>
    <row r="1096" spans="17:17" x14ac:dyDescent="0.35">
      <c r="Q1096" s="27" t="str">
        <f t="shared" si="27"/>
        <v/>
      </c>
    </row>
    <row r="1097" spans="17:17" x14ac:dyDescent="0.35">
      <c r="Q1097" s="27" t="str">
        <f t="shared" si="27"/>
        <v/>
      </c>
    </row>
    <row r="1098" spans="17:17" x14ac:dyDescent="0.35">
      <c r="Q1098" s="27" t="str">
        <f t="shared" ref="Q1098:Q1161" si="28">+IF(A1098="","",MONTH(A1098))</f>
        <v/>
      </c>
    </row>
    <row r="1099" spans="17:17" x14ac:dyDescent="0.35">
      <c r="Q1099" s="27" t="str">
        <f t="shared" si="28"/>
        <v/>
      </c>
    </row>
    <row r="1100" spans="17:17" x14ac:dyDescent="0.35">
      <c r="Q1100" s="27" t="str">
        <f t="shared" si="28"/>
        <v/>
      </c>
    </row>
    <row r="1101" spans="17:17" x14ac:dyDescent="0.35">
      <c r="Q1101" s="27" t="str">
        <f t="shared" si="28"/>
        <v/>
      </c>
    </row>
    <row r="1102" spans="17:17" x14ac:dyDescent="0.35">
      <c r="Q1102" s="27" t="str">
        <f t="shared" si="28"/>
        <v/>
      </c>
    </row>
    <row r="1103" spans="17:17" x14ac:dyDescent="0.35">
      <c r="Q1103" s="27" t="str">
        <f t="shared" si="28"/>
        <v/>
      </c>
    </row>
    <row r="1104" spans="17:17" x14ac:dyDescent="0.35">
      <c r="Q1104" s="27" t="str">
        <f t="shared" si="28"/>
        <v/>
      </c>
    </row>
    <row r="1105" spans="17:17" x14ac:dyDescent="0.35">
      <c r="Q1105" s="27" t="str">
        <f t="shared" si="28"/>
        <v/>
      </c>
    </row>
    <row r="1106" spans="17:17" x14ac:dyDescent="0.35">
      <c r="Q1106" s="27" t="str">
        <f t="shared" si="28"/>
        <v/>
      </c>
    </row>
    <row r="1107" spans="17:17" x14ac:dyDescent="0.35">
      <c r="Q1107" s="27" t="str">
        <f t="shared" si="28"/>
        <v/>
      </c>
    </row>
    <row r="1108" spans="17:17" x14ac:dyDescent="0.35">
      <c r="Q1108" s="27" t="str">
        <f t="shared" si="28"/>
        <v/>
      </c>
    </row>
    <row r="1109" spans="17:17" x14ac:dyDescent="0.35">
      <c r="Q1109" s="27" t="str">
        <f t="shared" si="28"/>
        <v/>
      </c>
    </row>
    <row r="1110" spans="17:17" x14ac:dyDescent="0.35">
      <c r="Q1110" s="27" t="str">
        <f t="shared" si="28"/>
        <v/>
      </c>
    </row>
    <row r="1111" spans="17:17" x14ac:dyDescent="0.35">
      <c r="Q1111" s="27" t="str">
        <f t="shared" si="28"/>
        <v/>
      </c>
    </row>
    <row r="1112" spans="17:17" x14ac:dyDescent="0.35">
      <c r="Q1112" s="27" t="str">
        <f t="shared" si="28"/>
        <v/>
      </c>
    </row>
    <row r="1113" spans="17:17" x14ac:dyDescent="0.35">
      <c r="Q1113" s="27" t="str">
        <f t="shared" si="28"/>
        <v/>
      </c>
    </row>
    <row r="1114" spans="17:17" x14ac:dyDescent="0.35">
      <c r="Q1114" s="27" t="str">
        <f t="shared" si="28"/>
        <v/>
      </c>
    </row>
    <row r="1115" spans="17:17" x14ac:dyDescent="0.35">
      <c r="Q1115" s="27" t="str">
        <f t="shared" si="28"/>
        <v/>
      </c>
    </row>
    <row r="1116" spans="17:17" x14ac:dyDescent="0.35">
      <c r="Q1116" s="27" t="str">
        <f t="shared" si="28"/>
        <v/>
      </c>
    </row>
    <row r="1117" spans="17:17" x14ac:dyDescent="0.35">
      <c r="Q1117" s="27" t="str">
        <f t="shared" si="28"/>
        <v/>
      </c>
    </row>
    <row r="1118" spans="17:17" x14ac:dyDescent="0.35">
      <c r="Q1118" s="27" t="str">
        <f t="shared" si="28"/>
        <v/>
      </c>
    </row>
    <row r="1119" spans="17:17" x14ac:dyDescent="0.35">
      <c r="Q1119" s="27" t="str">
        <f t="shared" si="28"/>
        <v/>
      </c>
    </row>
    <row r="1120" spans="17:17" x14ac:dyDescent="0.35">
      <c r="Q1120" s="27" t="str">
        <f t="shared" si="28"/>
        <v/>
      </c>
    </row>
    <row r="1121" spans="17:17" x14ac:dyDescent="0.35">
      <c r="Q1121" s="27" t="str">
        <f t="shared" si="28"/>
        <v/>
      </c>
    </row>
    <row r="1122" spans="17:17" x14ac:dyDescent="0.35">
      <c r="Q1122" s="27" t="str">
        <f t="shared" si="28"/>
        <v/>
      </c>
    </row>
    <row r="1123" spans="17:17" x14ac:dyDescent="0.35">
      <c r="Q1123" s="27" t="str">
        <f t="shared" si="28"/>
        <v/>
      </c>
    </row>
    <row r="1124" spans="17:17" x14ac:dyDescent="0.35">
      <c r="Q1124" s="27" t="str">
        <f t="shared" si="28"/>
        <v/>
      </c>
    </row>
    <row r="1125" spans="17:17" x14ac:dyDescent="0.35">
      <c r="Q1125" s="27" t="str">
        <f t="shared" si="28"/>
        <v/>
      </c>
    </row>
    <row r="1126" spans="17:17" x14ac:dyDescent="0.35">
      <c r="Q1126" s="27" t="str">
        <f t="shared" si="28"/>
        <v/>
      </c>
    </row>
    <row r="1127" spans="17:17" x14ac:dyDescent="0.35">
      <c r="Q1127" s="27" t="str">
        <f t="shared" si="28"/>
        <v/>
      </c>
    </row>
    <row r="1128" spans="17:17" x14ac:dyDescent="0.35">
      <c r="Q1128" s="27" t="str">
        <f t="shared" si="28"/>
        <v/>
      </c>
    </row>
    <row r="1129" spans="17:17" x14ac:dyDescent="0.35">
      <c r="Q1129" s="27" t="str">
        <f t="shared" si="28"/>
        <v/>
      </c>
    </row>
    <row r="1130" spans="17:17" x14ac:dyDescent="0.35">
      <c r="Q1130" s="27" t="str">
        <f t="shared" si="28"/>
        <v/>
      </c>
    </row>
    <row r="1131" spans="17:17" x14ac:dyDescent="0.35">
      <c r="Q1131" s="27" t="str">
        <f t="shared" si="28"/>
        <v/>
      </c>
    </row>
    <row r="1132" spans="17:17" x14ac:dyDescent="0.35">
      <c r="Q1132" s="27" t="str">
        <f t="shared" si="28"/>
        <v/>
      </c>
    </row>
    <row r="1133" spans="17:17" x14ac:dyDescent="0.35">
      <c r="Q1133" s="27" t="str">
        <f t="shared" si="28"/>
        <v/>
      </c>
    </row>
    <row r="1134" spans="17:17" x14ac:dyDescent="0.35">
      <c r="Q1134" s="27" t="str">
        <f t="shared" si="28"/>
        <v/>
      </c>
    </row>
    <row r="1135" spans="17:17" x14ac:dyDescent="0.35">
      <c r="Q1135" s="27" t="str">
        <f t="shared" si="28"/>
        <v/>
      </c>
    </row>
    <row r="1136" spans="17:17" x14ac:dyDescent="0.35">
      <c r="Q1136" s="27" t="str">
        <f t="shared" si="28"/>
        <v/>
      </c>
    </row>
    <row r="1137" spans="17:17" x14ac:dyDescent="0.35">
      <c r="Q1137" s="27" t="str">
        <f t="shared" si="28"/>
        <v/>
      </c>
    </row>
    <row r="1138" spans="17:17" x14ac:dyDescent="0.35">
      <c r="Q1138" s="27" t="str">
        <f t="shared" si="28"/>
        <v/>
      </c>
    </row>
    <row r="1139" spans="17:17" x14ac:dyDescent="0.35">
      <c r="Q1139" s="27" t="str">
        <f t="shared" si="28"/>
        <v/>
      </c>
    </row>
    <row r="1140" spans="17:17" x14ac:dyDescent="0.35">
      <c r="Q1140" s="27" t="str">
        <f t="shared" si="28"/>
        <v/>
      </c>
    </row>
    <row r="1141" spans="17:17" x14ac:dyDescent="0.35">
      <c r="Q1141" s="27" t="str">
        <f t="shared" si="28"/>
        <v/>
      </c>
    </row>
    <row r="1142" spans="17:17" x14ac:dyDescent="0.35">
      <c r="Q1142" s="27" t="str">
        <f t="shared" si="28"/>
        <v/>
      </c>
    </row>
    <row r="1143" spans="17:17" x14ac:dyDescent="0.35">
      <c r="Q1143" s="27" t="str">
        <f t="shared" si="28"/>
        <v/>
      </c>
    </row>
    <row r="1144" spans="17:17" x14ac:dyDescent="0.35">
      <c r="Q1144" s="27" t="str">
        <f t="shared" si="28"/>
        <v/>
      </c>
    </row>
    <row r="1145" spans="17:17" x14ac:dyDescent="0.35">
      <c r="Q1145" s="27" t="str">
        <f t="shared" si="28"/>
        <v/>
      </c>
    </row>
    <row r="1146" spans="17:17" x14ac:dyDescent="0.35">
      <c r="Q1146" s="27" t="str">
        <f t="shared" si="28"/>
        <v/>
      </c>
    </row>
    <row r="1147" spans="17:17" x14ac:dyDescent="0.35">
      <c r="Q1147" s="27" t="str">
        <f t="shared" si="28"/>
        <v/>
      </c>
    </row>
    <row r="1148" spans="17:17" x14ac:dyDescent="0.35">
      <c r="Q1148" s="27" t="str">
        <f t="shared" si="28"/>
        <v/>
      </c>
    </row>
    <row r="1149" spans="17:17" x14ac:dyDescent="0.35">
      <c r="Q1149" s="27" t="str">
        <f t="shared" si="28"/>
        <v/>
      </c>
    </row>
    <row r="1150" spans="17:17" x14ac:dyDescent="0.35">
      <c r="Q1150" s="27" t="str">
        <f t="shared" si="28"/>
        <v/>
      </c>
    </row>
    <row r="1151" spans="17:17" x14ac:dyDescent="0.35">
      <c r="Q1151" s="27" t="str">
        <f t="shared" si="28"/>
        <v/>
      </c>
    </row>
    <row r="1152" spans="17:17" x14ac:dyDescent="0.35">
      <c r="Q1152" s="27" t="str">
        <f t="shared" si="28"/>
        <v/>
      </c>
    </row>
    <row r="1153" spans="17:17" x14ac:dyDescent="0.35">
      <c r="Q1153" s="27" t="str">
        <f t="shared" si="28"/>
        <v/>
      </c>
    </row>
    <row r="1154" spans="17:17" x14ac:dyDescent="0.35">
      <c r="Q1154" s="27" t="str">
        <f t="shared" si="28"/>
        <v/>
      </c>
    </row>
    <row r="1155" spans="17:17" x14ac:dyDescent="0.35">
      <c r="Q1155" s="27" t="str">
        <f t="shared" si="28"/>
        <v/>
      </c>
    </row>
    <row r="1156" spans="17:17" x14ac:dyDescent="0.35">
      <c r="Q1156" s="27" t="str">
        <f t="shared" si="28"/>
        <v/>
      </c>
    </row>
    <row r="1157" spans="17:17" x14ac:dyDescent="0.35">
      <c r="Q1157" s="27" t="str">
        <f t="shared" si="28"/>
        <v/>
      </c>
    </row>
    <row r="1158" spans="17:17" x14ac:dyDescent="0.35">
      <c r="Q1158" s="27" t="str">
        <f t="shared" si="28"/>
        <v/>
      </c>
    </row>
    <row r="1159" spans="17:17" x14ac:dyDescent="0.35">
      <c r="Q1159" s="27" t="str">
        <f t="shared" si="28"/>
        <v/>
      </c>
    </row>
    <row r="1160" spans="17:17" x14ac:dyDescent="0.35">
      <c r="Q1160" s="27" t="str">
        <f t="shared" si="28"/>
        <v/>
      </c>
    </row>
    <row r="1161" spans="17:17" x14ac:dyDescent="0.35">
      <c r="Q1161" s="27" t="str">
        <f t="shared" si="28"/>
        <v/>
      </c>
    </row>
    <row r="1162" spans="17:17" x14ac:dyDescent="0.35">
      <c r="Q1162" s="27" t="str">
        <f t="shared" ref="Q1162:Q1225" si="29">+IF(A1162="","",MONTH(A1162))</f>
        <v/>
      </c>
    </row>
    <row r="1163" spans="17:17" x14ac:dyDescent="0.35">
      <c r="Q1163" s="27" t="str">
        <f t="shared" si="29"/>
        <v/>
      </c>
    </row>
    <row r="1164" spans="17:17" x14ac:dyDescent="0.35">
      <c r="Q1164" s="27" t="str">
        <f t="shared" si="29"/>
        <v/>
      </c>
    </row>
    <row r="1165" spans="17:17" x14ac:dyDescent="0.35">
      <c r="Q1165" s="27" t="str">
        <f t="shared" si="29"/>
        <v/>
      </c>
    </row>
    <row r="1166" spans="17:17" x14ac:dyDescent="0.35">
      <c r="Q1166" s="27" t="str">
        <f t="shared" si="29"/>
        <v/>
      </c>
    </row>
    <row r="1167" spans="17:17" x14ac:dyDescent="0.35">
      <c r="Q1167" s="27" t="str">
        <f t="shared" si="29"/>
        <v/>
      </c>
    </row>
    <row r="1168" spans="17:17" x14ac:dyDescent="0.35">
      <c r="Q1168" s="27" t="str">
        <f t="shared" si="29"/>
        <v/>
      </c>
    </row>
    <row r="1169" spans="17:17" x14ac:dyDescent="0.35">
      <c r="Q1169" s="27" t="str">
        <f t="shared" si="29"/>
        <v/>
      </c>
    </row>
    <row r="1170" spans="17:17" x14ac:dyDescent="0.35">
      <c r="Q1170" s="27" t="str">
        <f t="shared" si="29"/>
        <v/>
      </c>
    </row>
    <row r="1171" spans="17:17" x14ac:dyDescent="0.35">
      <c r="Q1171" s="27" t="str">
        <f t="shared" si="29"/>
        <v/>
      </c>
    </row>
    <row r="1172" spans="17:17" x14ac:dyDescent="0.35">
      <c r="Q1172" s="27" t="str">
        <f t="shared" si="29"/>
        <v/>
      </c>
    </row>
    <row r="1173" spans="17:17" x14ac:dyDescent="0.35">
      <c r="Q1173" s="27" t="str">
        <f t="shared" si="29"/>
        <v/>
      </c>
    </row>
    <row r="1174" spans="17:17" x14ac:dyDescent="0.35">
      <c r="Q1174" s="27" t="str">
        <f t="shared" si="29"/>
        <v/>
      </c>
    </row>
    <row r="1175" spans="17:17" x14ac:dyDescent="0.35">
      <c r="Q1175" s="27" t="str">
        <f t="shared" si="29"/>
        <v/>
      </c>
    </row>
    <row r="1176" spans="17:17" x14ac:dyDescent="0.35">
      <c r="Q1176" s="27" t="str">
        <f t="shared" si="29"/>
        <v/>
      </c>
    </row>
    <row r="1177" spans="17:17" x14ac:dyDescent="0.35">
      <c r="Q1177" s="27" t="str">
        <f t="shared" si="29"/>
        <v/>
      </c>
    </row>
    <row r="1178" spans="17:17" x14ac:dyDescent="0.35">
      <c r="Q1178" s="27" t="str">
        <f t="shared" si="29"/>
        <v/>
      </c>
    </row>
    <row r="1179" spans="17:17" x14ac:dyDescent="0.35">
      <c r="Q1179" s="27" t="str">
        <f t="shared" si="29"/>
        <v/>
      </c>
    </row>
    <row r="1180" spans="17:17" x14ac:dyDescent="0.35">
      <c r="Q1180" s="27" t="str">
        <f t="shared" si="29"/>
        <v/>
      </c>
    </row>
    <row r="1181" spans="17:17" x14ac:dyDescent="0.35">
      <c r="Q1181" s="27" t="str">
        <f t="shared" si="29"/>
        <v/>
      </c>
    </row>
    <row r="1182" spans="17:17" x14ac:dyDescent="0.35">
      <c r="Q1182" s="27" t="str">
        <f t="shared" si="29"/>
        <v/>
      </c>
    </row>
    <row r="1183" spans="17:17" x14ac:dyDescent="0.35">
      <c r="Q1183" s="27" t="str">
        <f t="shared" si="29"/>
        <v/>
      </c>
    </row>
    <row r="1184" spans="17:17" x14ac:dyDescent="0.35">
      <c r="Q1184" s="27" t="str">
        <f t="shared" si="29"/>
        <v/>
      </c>
    </row>
    <row r="1185" spans="17:17" x14ac:dyDescent="0.35">
      <c r="Q1185" s="27" t="str">
        <f t="shared" si="29"/>
        <v/>
      </c>
    </row>
    <row r="1186" spans="17:17" x14ac:dyDescent="0.35">
      <c r="Q1186" s="27" t="str">
        <f t="shared" si="29"/>
        <v/>
      </c>
    </row>
    <row r="1187" spans="17:17" x14ac:dyDescent="0.35">
      <c r="Q1187" s="27" t="str">
        <f t="shared" si="29"/>
        <v/>
      </c>
    </row>
    <row r="1188" spans="17:17" x14ac:dyDescent="0.35">
      <c r="Q1188" s="27" t="str">
        <f t="shared" si="29"/>
        <v/>
      </c>
    </row>
    <row r="1189" spans="17:17" x14ac:dyDescent="0.35">
      <c r="Q1189" s="27" t="str">
        <f t="shared" si="29"/>
        <v/>
      </c>
    </row>
    <row r="1190" spans="17:17" x14ac:dyDescent="0.35">
      <c r="Q1190" s="27" t="str">
        <f t="shared" si="29"/>
        <v/>
      </c>
    </row>
    <row r="1191" spans="17:17" x14ac:dyDescent="0.35">
      <c r="Q1191" s="27" t="str">
        <f t="shared" si="29"/>
        <v/>
      </c>
    </row>
    <row r="1192" spans="17:17" x14ac:dyDescent="0.35">
      <c r="Q1192" s="27" t="str">
        <f t="shared" si="29"/>
        <v/>
      </c>
    </row>
    <row r="1193" spans="17:17" x14ac:dyDescent="0.35">
      <c r="Q1193" s="27" t="str">
        <f t="shared" si="29"/>
        <v/>
      </c>
    </row>
    <row r="1194" spans="17:17" x14ac:dyDescent="0.35">
      <c r="Q1194" s="27" t="str">
        <f t="shared" si="29"/>
        <v/>
      </c>
    </row>
    <row r="1195" spans="17:17" x14ac:dyDescent="0.35">
      <c r="Q1195" s="27" t="str">
        <f t="shared" si="29"/>
        <v/>
      </c>
    </row>
    <row r="1196" spans="17:17" x14ac:dyDescent="0.35">
      <c r="Q1196" s="27" t="str">
        <f t="shared" si="29"/>
        <v/>
      </c>
    </row>
    <row r="1197" spans="17:17" x14ac:dyDescent="0.35">
      <c r="Q1197" s="27" t="str">
        <f t="shared" si="29"/>
        <v/>
      </c>
    </row>
    <row r="1198" spans="17:17" x14ac:dyDescent="0.35">
      <c r="Q1198" s="27" t="str">
        <f t="shared" si="29"/>
        <v/>
      </c>
    </row>
    <row r="1199" spans="17:17" x14ac:dyDescent="0.35">
      <c r="Q1199" s="27" t="str">
        <f t="shared" si="29"/>
        <v/>
      </c>
    </row>
    <row r="1200" spans="17:17" x14ac:dyDescent="0.35">
      <c r="Q1200" s="27" t="str">
        <f t="shared" si="29"/>
        <v/>
      </c>
    </row>
    <row r="1201" spans="17:17" x14ac:dyDescent="0.35">
      <c r="Q1201" s="27" t="str">
        <f t="shared" si="29"/>
        <v/>
      </c>
    </row>
    <row r="1202" spans="17:17" x14ac:dyDescent="0.35">
      <c r="Q1202" s="27" t="str">
        <f t="shared" si="29"/>
        <v/>
      </c>
    </row>
    <row r="1203" spans="17:17" x14ac:dyDescent="0.35">
      <c r="Q1203" s="27" t="str">
        <f t="shared" si="29"/>
        <v/>
      </c>
    </row>
    <row r="1204" spans="17:17" x14ac:dyDescent="0.35">
      <c r="Q1204" s="27" t="str">
        <f t="shared" si="29"/>
        <v/>
      </c>
    </row>
    <row r="1205" spans="17:17" x14ac:dyDescent="0.35">
      <c r="Q1205" s="27" t="str">
        <f t="shared" si="29"/>
        <v/>
      </c>
    </row>
    <row r="1206" spans="17:17" x14ac:dyDescent="0.35">
      <c r="Q1206" s="27" t="str">
        <f t="shared" si="29"/>
        <v/>
      </c>
    </row>
    <row r="1207" spans="17:17" x14ac:dyDescent="0.35">
      <c r="Q1207" s="27" t="str">
        <f t="shared" si="29"/>
        <v/>
      </c>
    </row>
    <row r="1208" spans="17:17" x14ac:dyDescent="0.35">
      <c r="Q1208" s="27" t="str">
        <f t="shared" si="29"/>
        <v/>
      </c>
    </row>
    <row r="1209" spans="17:17" x14ac:dyDescent="0.35">
      <c r="Q1209" s="27" t="str">
        <f t="shared" si="29"/>
        <v/>
      </c>
    </row>
    <row r="1210" spans="17:17" x14ac:dyDescent="0.35">
      <c r="Q1210" s="27" t="str">
        <f t="shared" si="29"/>
        <v/>
      </c>
    </row>
    <row r="1211" spans="17:17" x14ac:dyDescent="0.35">
      <c r="Q1211" s="27" t="str">
        <f t="shared" si="29"/>
        <v/>
      </c>
    </row>
    <row r="1212" spans="17:17" x14ac:dyDescent="0.35">
      <c r="Q1212" s="27" t="str">
        <f t="shared" si="29"/>
        <v/>
      </c>
    </row>
    <row r="1213" spans="17:17" x14ac:dyDescent="0.35">
      <c r="Q1213" s="27" t="str">
        <f t="shared" si="29"/>
        <v/>
      </c>
    </row>
    <row r="1214" spans="17:17" x14ac:dyDescent="0.35">
      <c r="Q1214" s="27" t="str">
        <f t="shared" si="29"/>
        <v/>
      </c>
    </row>
    <row r="1215" spans="17:17" x14ac:dyDescent="0.35">
      <c r="Q1215" s="27" t="str">
        <f t="shared" si="29"/>
        <v/>
      </c>
    </row>
    <row r="1216" spans="17:17" x14ac:dyDescent="0.35">
      <c r="Q1216" s="27" t="str">
        <f t="shared" si="29"/>
        <v/>
      </c>
    </row>
    <row r="1217" spans="17:17" x14ac:dyDescent="0.35">
      <c r="Q1217" s="27" t="str">
        <f t="shared" si="29"/>
        <v/>
      </c>
    </row>
    <row r="1218" spans="17:17" x14ac:dyDescent="0.35">
      <c r="Q1218" s="27" t="str">
        <f t="shared" si="29"/>
        <v/>
      </c>
    </row>
    <row r="1219" spans="17:17" x14ac:dyDescent="0.35">
      <c r="Q1219" s="27" t="str">
        <f t="shared" si="29"/>
        <v/>
      </c>
    </row>
    <row r="1220" spans="17:17" x14ac:dyDescent="0.35">
      <c r="Q1220" s="27" t="str">
        <f t="shared" si="29"/>
        <v/>
      </c>
    </row>
    <row r="1221" spans="17:17" x14ac:dyDescent="0.35">
      <c r="Q1221" s="27" t="str">
        <f t="shared" si="29"/>
        <v/>
      </c>
    </row>
    <row r="1222" spans="17:17" x14ac:dyDescent="0.35">
      <c r="Q1222" s="27" t="str">
        <f t="shared" si="29"/>
        <v/>
      </c>
    </row>
    <row r="1223" spans="17:17" x14ac:dyDescent="0.35">
      <c r="Q1223" s="27" t="str">
        <f t="shared" si="29"/>
        <v/>
      </c>
    </row>
    <row r="1224" spans="17:17" x14ac:dyDescent="0.35">
      <c r="Q1224" s="27" t="str">
        <f t="shared" si="29"/>
        <v/>
      </c>
    </row>
    <row r="1225" spans="17:17" x14ac:dyDescent="0.35">
      <c r="Q1225" s="27" t="str">
        <f t="shared" si="29"/>
        <v/>
      </c>
    </row>
    <row r="1226" spans="17:17" x14ac:dyDescent="0.35">
      <c r="Q1226" s="27" t="str">
        <f t="shared" ref="Q1226:Q1289" si="30">+IF(A1226="","",MONTH(A1226))</f>
        <v/>
      </c>
    </row>
    <row r="1227" spans="17:17" x14ac:dyDescent="0.35">
      <c r="Q1227" s="27" t="str">
        <f t="shared" si="30"/>
        <v/>
      </c>
    </row>
    <row r="1228" spans="17:17" x14ac:dyDescent="0.35">
      <c r="Q1228" s="27" t="str">
        <f t="shared" si="30"/>
        <v/>
      </c>
    </row>
    <row r="1229" spans="17:17" x14ac:dyDescent="0.35">
      <c r="Q1229" s="27" t="str">
        <f t="shared" si="30"/>
        <v/>
      </c>
    </row>
    <row r="1230" spans="17:17" x14ac:dyDescent="0.35">
      <c r="Q1230" s="27" t="str">
        <f t="shared" si="30"/>
        <v/>
      </c>
    </row>
    <row r="1231" spans="17:17" x14ac:dyDescent="0.35">
      <c r="Q1231" s="27" t="str">
        <f t="shared" si="30"/>
        <v/>
      </c>
    </row>
    <row r="1232" spans="17:17" x14ac:dyDescent="0.35">
      <c r="Q1232" s="27" t="str">
        <f t="shared" si="30"/>
        <v/>
      </c>
    </row>
    <row r="1233" spans="17:17" x14ac:dyDescent="0.35">
      <c r="Q1233" s="27" t="str">
        <f t="shared" si="30"/>
        <v/>
      </c>
    </row>
    <row r="1234" spans="17:17" x14ac:dyDescent="0.35">
      <c r="Q1234" s="27" t="str">
        <f t="shared" si="30"/>
        <v/>
      </c>
    </row>
    <row r="1235" spans="17:17" x14ac:dyDescent="0.35">
      <c r="Q1235" s="27" t="str">
        <f t="shared" si="30"/>
        <v/>
      </c>
    </row>
    <row r="1236" spans="17:17" x14ac:dyDescent="0.35">
      <c r="Q1236" s="27" t="str">
        <f t="shared" si="30"/>
        <v/>
      </c>
    </row>
    <row r="1237" spans="17:17" x14ac:dyDescent="0.35">
      <c r="Q1237" s="27" t="str">
        <f t="shared" si="30"/>
        <v/>
      </c>
    </row>
    <row r="1238" spans="17:17" x14ac:dyDescent="0.35">
      <c r="Q1238" s="27" t="str">
        <f t="shared" si="30"/>
        <v/>
      </c>
    </row>
    <row r="1239" spans="17:17" x14ac:dyDescent="0.35">
      <c r="Q1239" s="27" t="str">
        <f t="shared" si="30"/>
        <v/>
      </c>
    </row>
    <row r="1240" spans="17:17" x14ac:dyDescent="0.35">
      <c r="Q1240" s="27" t="str">
        <f t="shared" si="30"/>
        <v/>
      </c>
    </row>
    <row r="1241" spans="17:17" x14ac:dyDescent="0.35">
      <c r="Q1241" s="27" t="str">
        <f t="shared" si="30"/>
        <v/>
      </c>
    </row>
    <row r="1242" spans="17:17" x14ac:dyDescent="0.35">
      <c r="Q1242" s="27" t="str">
        <f t="shared" si="30"/>
        <v/>
      </c>
    </row>
    <row r="1243" spans="17:17" x14ac:dyDescent="0.35">
      <c r="Q1243" s="27" t="str">
        <f t="shared" si="30"/>
        <v/>
      </c>
    </row>
    <row r="1244" spans="17:17" x14ac:dyDescent="0.35">
      <c r="Q1244" s="27" t="str">
        <f t="shared" si="30"/>
        <v/>
      </c>
    </row>
    <row r="1245" spans="17:17" x14ac:dyDescent="0.35">
      <c r="Q1245" s="27" t="str">
        <f t="shared" si="30"/>
        <v/>
      </c>
    </row>
    <row r="1246" spans="17:17" x14ac:dyDescent="0.35">
      <c r="Q1246" s="27" t="str">
        <f t="shared" si="30"/>
        <v/>
      </c>
    </row>
    <row r="1247" spans="17:17" x14ac:dyDescent="0.35">
      <c r="Q1247" s="27" t="str">
        <f t="shared" si="30"/>
        <v/>
      </c>
    </row>
    <row r="1248" spans="17:17" x14ac:dyDescent="0.35">
      <c r="Q1248" s="27" t="str">
        <f t="shared" si="30"/>
        <v/>
      </c>
    </row>
    <row r="1249" spans="17:17" x14ac:dyDescent="0.35">
      <c r="Q1249" s="27" t="str">
        <f t="shared" si="30"/>
        <v/>
      </c>
    </row>
    <row r="1250" spans="17:17" x14ac:dyDescent="0.35">
      <c r="Q1250" s="27" t="str">
        <f t="shared" si="30"/>
        <v/>
      </c>
    </row>
    <row r="1251" spans="17:17" x14ac:dyDescent="0.35">
      <c r="Q1251" s="27" t="str">
        <f t="shared" si="30"/>
        <v/>
      </c>
    </row>
    <row r="1252" spans="17:17" x14ac:dyDescent="0.35">
      <c r="Q1252" s="27" t="str">
        <f t="shared" si="30"/>
        <v/>
      </c>
    </row>
    <row r="1253" spans="17:17" x14ac:dyDescent="0.35">
      <c r="Q1253" s="27" t="str">
        <f t="shared" si="30"/>
        <v/>
      </c>
    </row>
    <row r="1254" spans="17:17" x14ac:dyDescent="0.35">
      <c r="Q1254" s="27" t="str">
        <f t="shared" si="30"/>
        <v/>
      </c>
    </row>
    <row r="1255" spans="17:17" x14ac:dyDescent="0.35">
      <c r="Q1255" s="27" t="str">
        <f t="shared" si="30"/>
        <v/>
      </c>
    </row>
    <row r="1256" spans="17:17" x14ac:dyDescent="0.35">
      <c r="Q1256" s="27" t="str">
        <f t="shared" si="30"/>
        <v/>
      </c>
    </row>
    <row r="1257" spans="17:17" x14ac:dyDescent="0.35">
      <c r="Q1257" s="27" t="str">
        <f t="shared" si="30"/>
        <v/>
      </c>
    </row>
    <row r="1258" spans="17:17" x14ac:dyDescent="0.35">
      <c r="Q1258" s="27" t="str">
        <f t="shared" si="30"/>
        <v/>
      </c>
    </row>
    <row r="1259" spans="17:17" x14ac:dyDescent="0.35">
      <c r="Q1259" s="27" t="str">
        <f t="shared" si="30"/>
        <v/>
      </c>
    </row>
    <row r="1260" spans="17:17" x14ac:dyDescent="0.35">
      <c r="Q1260" s="27" t="str">
        <f t="shared" si="30"/>
        <v/>
      </c>
    </row>
    <row r="1261" spans="17:17" x14ac:dyDescent="0.35">
      <c r="Q1261" s="27" t="str">
        <f t="shared" si="30"/>
        <v/>
      </c>
    </row>
    <row r="1262" spans="17:17" x14ac:dyDescent="0.35">
      <c r="Q1262" s="27" t="str">
        <f t="shared" si="30"/>
        <v/>
      </c>
    </row>
    <row r="1263" spans="17:17" x14ac:dyDescent="0.35">
      <c r="Q1263" s="27" t="str">
        <f t="shared" si="30"/>
        <v/>
      </c>
    </row>
    <row r="1264" spans="17:17" x14ac:dyDescent="0.35">
      <c r="Q1264" s="27" t="str">
        <f t="shared" si="30"/>
        <v/>
      </c>
    </row>
    <row r="1265" spans="17:17" x14ac:dyDescent="0.35">
      <c r="Q1265" s="27" t="str">
        <f t="shared" si="30"/>
        <v/>
      </c>
    </row>
    <row r="1266" spans="17:17" x14ac:dyDescent="0.35">
      <c r="Q1266" s="27" t="str">
        <f t="shared" si="30"/>
        <v/>
      </c>
    </row>
    <row r="1267" spans="17:17" x14ac:dyDescent="0.35">
      <c r="Q1267" s="27" t="str">
        <f t="shared" si="30"/>
        <v/>
      </c>
    </row>
    <row r="1268" spans="17:17" x14ac:dyDescent="0.35">
      <c r="Q1268" s="27" t="str">
        <f t="shared" si="30"/>
        <v/>
      </c>
    </row>
    <row r="1269" spans="17:17" x14ac:dyDescent="0.35">
      <c r="Q1269" s="27" t="str">
        <f t="shared" si="30"/>
        <v/>
      </c>
    </row>
    <row r="1270" spans="17:17" x14ac:dyDescent="0.35">
      <c r="Q1270" s="27" t="str">
        <f t="shared" si="30"/>
        <v/>
      </c>
    </row>
    <row r="1271" spans="17:17" x14ac:dyDescent="0.35">
      <c r="Q1271" s="27" t="str">
        <f t="shared" si="30"/>
        <v/>
      </c>
    </row>
    <row r="1272" spans="17:17" x14ac:dyDescent="0.35">
      <c r="Q1272" s="27" t="str">
        <f t="shared" si="30"/>
        <v/>
      </c>
    </row>
    <row r="1273" spans="17:17" x14ac:dyDescent="0.35">
      <c r="Q1273" s="27" t="str">
        <f t="shared" si="30"/>
        <v/>
      </c>
    </row>
    <row r="1274" spans="17:17" x14ac:dyDescent="0.35">
      <c r="Q1274" s="27" t="str">
        <f t="shared" si="30"/>
        <v/>
      </c>
    </row>
    <row r="1275" spans="17:17" x14ac:dyDescent="0.35">
      <c r="Q1275" s="27" t="str">
        <f t="shared" si="30"/>
        <v/>
      </c>
    </row>
    <row r="1276" spans="17:17" x14ac:dyDescent="0.35">
      <c r="Q1276" s="27" t="str">
        <f t="shared" si="30"/>
        <v/>
      </c>
    </row>
    <row r="1277" spans="17:17" x14ac:dyDescent="0.35">
      <c r="Q1277" s="27" t="str">
        <f t="shared" si="30"/>
        <v/>
      </c>
    </row>
    <row r="1278" spans="17:17" x14ac:dyDescent="0.35">
      <c r="Q1278" s="27" t="str">
        <f t="shared" si="30"/>
        <v/>
      </c>
    </row>
    <row r="1279" spans="17:17" x14ac:dyDescent="0.35">
      <c r="Q1279" s="27" t="str">
        <f t="shared" si="30"/>
        <v/>
      </c>
    </row>
    <row r="1280" spans="17:17" x14ac:dyDescent="0.35">
      <c r="Q1280" s="27" t="str">
        <f t="shared" si="30"/>
        <v/>
      </c>
    </row>
    <row r="1281" spans="17:17" x14ac:dyDescent="0.35">
      <c r="Q1281" s="27" t="str">
        <f t="shared" si="30"/>
        <v/>
      </c>
    </row>
    <row r="1282" spans="17:17" x14ac:dyDescent="0.35">
      <c r="Q1282" s="27" t="str">
        <f t="shared" si="30"/>
        <v/>
      </c>
    </row>
    <row r="1283" spans="17:17" x14ac:dyDescent="0.35">
      <c r="Q1283" s="27" t="str">
        <f t="shared" si="30"/>
        <v/>
      </c>
    </row>
    <row r="1284" spans="17:17" x14ac:dyDescent="0.35">
      <c r="Q1284" s="27" t="str">
        <f t="shared" si="30"/>
        <v/>
      </c>
    </row>
    <row r="1285" spans="17:17" x14ac:dyDescent="0.35">
      <c r="Q1285" s="27" t="str">
        <f t="shared" si="30"/>
        <v/>
      </c>
    </row>
    <row r="1286" spans="17:17" x14ac:dyDescent="0.35">
      <c r="Q1286" s="27" t="str">
        <f t="shared" si="30"/>
        <v/>
      </c>
    </row>
    <row r="1287" spans="17:17" x14ac:dyDescent="0.35">
      <c r="Q1287" s="27" t="str">
        <f t="shared" si="30"/>
        <v/>
      </c>
    </row>
    <row r="1288" spans="17:17" x14ac:dyDescent="0.35">
      <c r="Q1288" s="27" t="str">
        <f t="shared" si="30"/>
        <v/>
      </c>
    </row>
    <row r="1289" spans="17:17" x14ac:dyDescent="0.35">
      <c r="Q1289" s="27" t="str">
        <f t="shared" si="30"/>
        <v/>
      </c>
    </row>
    <row r="1290" spans="17:17" x14ac:dyDescent="0.35">
      <c r="Q1290" s="27" t="str">
        <f t="shared" ref="Q1290:Q1353" si="31">+IF(A1290="","",MONTH(A1290))</f>
        <v/>
      </c>
    </row>
    <row r="1291" spans="17:17" x14ac:dyDescent="0.35">
      <c r="Q1291" s="27" t="str">
        <f t="shared" si="31"/>
        <v/>
      </c>
    </row>
    <row r="1292" spans="17:17" x14ac:dyDescent="0.35">
      <c r="Q1292" s="27" t="str">
        <f t="shared" si="31"/>
        <v/>
      </c>
    </row>
    <row r="1293" spans="17:17" x14ac:dyDescent="0.35">
      <c r="Q1293" s="27" t="str">
        <f t="shared" si="31"/>
        <v/>
      </c>
    </row>
    <row r="1294" spans="17:17" x14ac:dyDescent="0.35">
      <c r="Q1294" s="27" t="str">
        <f t="shared" si="31"/>
        <v/>
      </c>
    </row>
    <row r="1295" spans="17:17" x14ac:dyDescent="0.35">
      <c r="Q1295" s="27" t="str">
        <f t="shared" si="31"/>
        <v/>
      </c>
    </row>
    <row r="1296" spans="17:17" x14ac:dyDescent="0.35">
      <c r="Q1296" s="27" t="str">
        <f t="shared" si="31"/>
        <v/>
      </c>
    </row>
    <row r="1297" spans="17:17" x14ac:dyDescent="0.35">
      <c r="Q1297" s="27" t="str">
        <f t="shared" si="31"/>
        <v/>
      </c>
    </row>
    <row r="1298" spans="17:17" x14ac:dyDescent="0.35">
      <c r="Q1298" s="27" t="str">
        <f t="shared" si="31"/>
        <v/>
      </c>
    </row>
    <row r="1299" spans="17:17" x14ac:dyDescent="0.35">
      <c r="Q1299" s="27" t="str">
        <f t="shared" si="31"/>
        <v/>
      </c>
    </row>
    <row r="1300" spans="17:17" x14ac:dyDescent="0.35">
      <c r="Q1300" s="27" t="str">
        <f t="shared" si="31"/>
        <v/>
      </c>
    </row>
    <row r="1301" spans="17:17" x14ac:dyDescent="0.35">
      <c r="Q1301" s="27" t="str">
        <f t="shared" si="31"/>
        <v/>
      </c>
    </row>
    <row r="1302" spans="17:17" x14ac:dyDescent="0.35">
      <c r="Q1302" s="27" t="str">
        <f t="shared" si="31"/>
        <v/>
      </c>
    </row>
    <row r="1303" spans="17:17" x14ac:dyDescent="0.35">
      <c r="Q1303" s="27" t="str">
        <f t="shared" si="31"/>
        <v/>
      </c>
    </row>
    <row r="1304" spans="17:17" x14ac:dyDescent="0.35">
      <c r="Q1304" s="27" t="str">
        <f t="shared" si="31"/>
        <v/>
      </c>
    </row>
    <row r="1305" spans="17:17" x14ac:dyDescent="0.35">
      <c r="Q1305" s="27" t="str">
        <f t="shared" si="31"/>
        <v/>
      </c>
    </row>
    <row r="1306" spans="17:17" x14ac:dyDescent="0.35">
      <c r="Q1306" s="27" t="str">
        <f t="shared" si="31"/>
        <v/>
      </c>
    </row>
    <row r="1307" spans="17:17" x14ac:dyDescent="0.35">
      <c r="Q1307" s="27" t="str">
        <f t="shared" si="31"/>
        <v/>
      </c>
    </row>
    <row r="1308" spans="17:17" x14ac:dyDescent="0.35">
      <c r="Q1308" s="27" t="str">
        <f t="shared" si="31"/>
        <v/>
      </c>
    </row>
    <row r="1309" spans="17:17" x14ac:dyDescent="0.35">
      <c r="Q1309" s="27" t="str">
        <f t="shared" si="31"/>
        <v/>
      </c>
    </row>
    <row r="1310" spans="17:17" x14ac:dyDescent="0.35">
      <c r="Q1310" s="27" t="str">
        <f t="shared" si="31"/>
        <v/>
      </c>
    </row>
    <row r="1311" spans="17:17" x14ac:dyDescent="0.35">
      <c r="Q1311" s="27" t="str">
        <f t="shared" si="31"/>
        <v/>
      </c>
    </row>
    <row r="1312" spans="17:17" x14ac:dyDescent="0.35">
      <c r="Q1312" s="27" t="str">
        <f t="shared" si="31"/>
        <v/>
      </c>
    </row>
    <row r="1313" spans="17:17" x14ac:dyDescent="0.35">
      <c r="Q1313" s="27" t="str">
        <f t="shared" si="31"/>
        <v/>
      </c>
    </row>
    <row r="1314" spans="17:17" x14ac:dyDescent="0.35">
      <c r="Q1314" s="27" t="str">
        <f t="shared" si="31"/>
        <v/>
      </c>
    </row>
    <row r="1315" spans="17:17" x14ac:dyDescent="0.35">
      <c r="Q1315" s="27" t="str">
        <f t="shared" si="31"/>
        <v/>
      </c>
    </row>
    <row r="1316" spans="17:17" x14ac:dyDescent="0.35">
      <c r="Q1316" s="27" t="str">
        <f t="shared" si="31"/>
        <v/>
      </c>
    </row>
    <row r="1317" spans="17:17" x14ac:dyDescent="0.35">
      <c r="Q1317" s="27" t="str">
        <f t="shared" si="31"/>
        <v/>
      </c>
    </row>
    <row r="1318" spans="17:17" x14ac:dyDescent="0.35">
      <c r="Q1318" s="27" t="str">
        <f t="shared" si="31"/>
        <v/>
      </c>
    </row>
    <row r="1319" spans="17:17" x14ac:dyDescent="0.35">
      <c r="Q1319" s="27" t="str">
        <f t="shared" si="31"/>
        <v/>
      </c>
    </row>
    <row r="1320" spans="17:17" x14ac:dyDescent="0.35">
      <c r="Q1320" s="27" t="str">
        <f t="shared" si="31"/>
        <v/>
      </c>
    </row>
    <row r="1321" spans="17:17" x14ac:dyDescent="0.35">
      <c r="Q1321" s="27" t="str">
        <f t="shared" si="31"/>
        <v/>
      </c>
    </row>
    <row r="1322" spans="17:17" x14ac:dyDescent="0.35">
      <c r="Q1322" s="27" t="str">
        <f t="shared" si="31"/>
        <v/>
      </c>
    </row>
    <row r="1323" spans="17:17" x14ac:dyDescent="0.35">
      <c r="Q1323" s="27" t="str">
        <f t="shared" si="31"/>
        <v/>
      </c>
    </row>
    <row r="1324" spans="17:17" x14ac:dyDescent="0.35">
      <c r="Q1324" s="27" t="str">
        <f t="shared" si="31"/>
        <v/>
      </c>
    </row>
    <row r="1325" spans="17:17" x14ac:dyDescent="0.35">
      <c r="Q1325" s="27" t="str">
        <f t="shared" si="31"/>
        <v/>
      </c>
    </row>
    <row r="1326" spans="17:17" x14ac:dyDescent="0.35">
      <c r="Q1326" s="27" t="str">
        <f t="shared" si="31"/>
        <v/>
      </c>
    </row>
    <row r="1327" spans="17:17" x14ac:dyDescent="0.35">
      <c r="Q1327" s="27" t="str">
        <f t="shared" si="31"/>
        <v/>
      </c>
    </row>
    <row r="1328" spans="17:17" x14ac:dyDescent="0.35">
      <c r="Q1328" s="27" t="str">
        <f t="shared" si="31"/>
        <v/>
      </c>
    </row>
    <row r="1329" spans="17:17" x14ac:dyDescent="0.35">
      <c r="Q1329" s="27" t="str">
        <f t="shared" si="31"/>
        <v/>
      </c>
    </row>
    <row r="1330" spans="17:17" x14ac:dyDescent="0.35">
      <c r="Q1330" s="27" t="str">
        <f t="shared" si="31"/>
        <v/>
      </c>
    </row>
    <row r="1331" spans="17:17" x14ac:dyDescent="0.35">
      <c r="Q1331" s="27" t="str">
        <f t="shared" si="31"/>
        <v/>
      </c>
    </row>
    <row r="1332" spans="17:17" x14ac:dyDescent="0.35">
      <c r="Q1332" s="27" t="str">
        <f t="shared" si="31"/>
        <v/>
      </c>
    </row>
    <row r="1333" spans="17:17" x14ac:dyDescent="0.35">
      <c r="Q1333" s="27" t="str">
        <f t="shared" si="31"/>
        <v/>
      </c>
    </row>
    <row r="1334" spans="17:17" x14ac:dyDescent="0.35">
      <c r="Q1334" s="27" t="str">
        <f t="shared" si="31"/>
        <v/>
      </c>
    </row>
    <row r="1335" spans="17:17" x14ac:dyDescent="0.35">
      <c r="Q1335" s="27" t="str">
        <f t="shared" si="31"/>
        <v/>
      </c>
    </row>
    <row r="1336" spans="17:17" x14ac:dyDescent="0.35">
      <c r="Q1336" s="27" t="str">
        <f t="shared" si="31"/>
        <v/>
      </c>
    </row>
    <row r="1337" spans="17:17" x14ac:dyDescent="0.35">
      <c r="Q1337" s="27" t="str">
        <f t="shared" si="31"/>
        <v/>
      </c>
    </row>
    <row r="1338" spans="17:17" x14ac:dyDescent="0.35">
      <c r="Q1338" s="27" t="str">
        <f t="shared" si="31"/>
        <v/>
      </c>
    </row>
    <row r="1339" spans="17:17" x14ac:dyDescent="0.35">
      <c r="Q1339" s="27" t="str">
        <f t="shared" si="31"/>
        <v/>
      </c>
    </row>
    <row r="1340" spans="17:17" x14ac:dyDescent="0.35">
      <c r="Q1340" s="27" t="str">
        <f t="shared" si="31"/>
        <v/>
      </c>
    </row>
    <row r="1341" spans="17:17" x14ac:dyDescent="0.35">
      <c r="Q1341" s="27" t="str">
        <f t="shared" si="31"/>
        <v/>
      </c>
    </row>
    <row r="1342" spans="17:17" x14ac:dyDescent="0.35">
      <c r="Q1342" s="27" t="str">
        <f t="shared" si="31"/>
        <v/>
      </c>
    </row>
    <row r="1343" spans="17:17" x14ac:dyDescent="0.35">
      <c r="Q1343" s="27" t="str">
        <f t="shared" si="31"/>
        <v/>
      </c>
    </row>
    <row r="1344" spans="17:17" x14ac:dyDescent="0.35">
      <c r="Q1344" s="27" t="str">
        <f t="shared" si="31"/>
        <v/>
      </c>
    </row>
    <row r="1345" spans="17:17" x14ac:dyDescent="0.35">
      <c r="Q1345" s="27" t="str">
        <f t="shared" si="31"/>
        <v/>
      </c>
    </row>
    <row r="1346" spans="17:17" x14ac:dyDescent="0.35">
      <c r="Q1346" s="27" t="str">
        <f t="shared" si="31"/>
        <v/>
      </c>
    </row>
    <row r="1347" spans="17:17" x14ac:dyDescent="0.35">
      <c r="Q1347" s="27" t="str">
        <f t="shared" si="31"/>
        <v/>
      </c>
    </row>
    <row r="1348" spans="17:17" x14ac:dyDescent="0.35">
      <c r="Q1348" s="27" t="str">
        <f t="shared" si="31"/>
        <v/>
      </c>
    </row>
    <row r="1349" spans="17:17" x14ac:dyDescent="0.35">
      <c r="Q1349" s="27" t="str">
        <f t="shared" si="31"/>
        <v/>
      </c>
    </row>
    <row r="1350" spans="17:17" x14ac:dyDescent="0.35">
      <c r="Q1350" s="27" t="str">
        <f t="shared" si="31"/>
        <v/>
      </c>
    </row>
    <row r="1351" spans="17:17" x14ac:dyDescent="0.35">
      <c r="Q1351" s="27" t="str">
        <f t="shared" si="31"/>
        <v/>
      </c>
    </row>
    <row r="1352" spans="17:17" x14ac:dyDescent="0.35">
      <c r="Q1352" s="27" t="str">
        <f t="shared" si="31"/>
        <v/>
      </c>
    </row>
    <row r="1353" spans="17:17" x14ac:dyDescent="0.35">
      <c r="Q1353" s="27" t="str">
        <f t="shared" si="31"/>
        <v/>
      </c>
    </row>
    <row r="1354" spans="17:17" x14ac:dyDescent="0.35">
      <c r="Q1354" s="27" t="str">
        <f t="shared" ref="Q1354:Q1417" si="32">+IF(A1354="","",MONTH(A1354))</f>
        <v/>
      </c>
    </row>
    <row r="1355" spans="17:17" x14ac:dyDescent="0.35">
      <c r="Q1355" s="27" t="str">
        <f t="shared" si="32"/>
        <v/>
      </c>
    </row>
    <row r="1356" spans="17:17" x14ac:dyDescent="0.35">
      <c r="Q1356" s="27" t="str">
        <f t="shared" si="32"/>
        <v/>
      </c>
    </row>
    <row r="1357" spans="17:17" x14ac:dyDescent="0.35">
      <c r="Q1357" s="27" t="str">
        <f t="shared" si="32"/>
        <v/>
      </c>
    </row>
    <row r="1358" spans="17:17" x14ac:dyDescent="0.35">
      <c r="Q1358" s="27" t="str">
        <f t="shared" si="32"/>
        <v/>
      </c>
    </row>
    <row r="1359" spans="17:17" x14ac:dyDescent="0.35">
      <c r="Q1359" s="27" t="str">
        <f t="shared" si="32"/>
        <v/>
      </c>
    </row>
    <row r="1360" spans="17:17" x14ac:dyDescent="0.35">
      <c r="Q1360" s="27" t="str">
        <f t="shared" si="32"/>
        <v/>
      </c>
    </row>
    <row r="1361" spans="17:17" x14ac:dyDescent="0.35">
      <c r="Q1361" s="27" t="str">
        <f t="shared" si="32"/>
        <v/>
      </c>
    </row>
    <row r="1362" spans="17:17" x14ac:dyDescent="0.35">
      <c r="Q1362" s="27" t="str">
        <f t="shared" si="32"/>
        <v/>
      </c>
    </row>
    <row r="1363" spans="17:17" x14ac:dyDescent="0.35">
      <c r="Q1363" s="27" t="str">
        <f t="shared" si="32"/>
        <v/>
      </c>
    </row>
    <row r="1364" spans="17:17" x14ac:dyDescent="0.35">
      <c r="Q1364" s="27" t="str">
        <f t="shared" si="32"/>
        <v/>
      </c>
    </row>
    <row r="1365" spans="17:17" x14ac:dyDescent="0.35">
      <c r="Q1365" s="27" t="str">
        <f t="shared" si="32"/>
        <v/>
      </c>
    </row>
    <row r="1366" spans="17:17" x14ac:dyDescent="0.35">
      <c r="Q1366" s="27" t="str">
        <f t="shared" si="32"/>
        <v/>
      </c>
    </row>
    <row r="1367" spans="17:17" x14ac:dyDescent="0.35">
      <c r="Q1367" s="27" t="str">
        <f t="shared" si="32"/>
        <v/>
      </c>
    </row>
    <row r="1368" spans="17:17" x14ac:dyDescent="0.35">
      <c r="Q1368" s="27" t="str">
        <f t="shared" si="32"/>
        <v/>
      </c>
    </row>
    <row r="1369" spans="17:17" x14ac:dyDescent="0.35">
      <c r="Q1369" s="27" t="str">
        <f t="shared" si="32"/>
        <v/>
      </c>
    </row>
    <row r="1370" spans="17:17" x14ac:dyDescent="0.35">
      <c r="Q1370" s="27" t="str">
        <f t="shared" si="32"/>
        <v/>
      </c>
    </row>
    <row r="1371" spans="17:17" x14ac:dyDescent="0.35">
      <c r="Q1371" s="27" t="str">
        <f t="shared" si="32"/>
        <v/>
      </c>
    </row>
    <row r="1372" spans="17:17" x14ac:dyDescent="0.35">
      <c r="Q1372" s="27" t="str">
        <f t="shared" si="32"/>
        <v/>
      </c>
    </row>
    <row r="1373" spans="17:17" x14ac:dyDescent="0.35">
      <c r="Q1373" s="27" t="str">
        <f t="shared" si="32"/>
        <v/>
      </c>
    </row>
    <row r="1374" spans="17:17" x14ac:dyDescent="0.35">
      <c r="Q1374" s="27" t="str">
        <f t="shared" si="32"/>
        <v/>
      </c>
    </row>
    <row r="1375" spans="17:17" x14ac:dyDescent="0.35">
      <c r="Q1375" s="27" t="str">
        <f t="shared" si="32"/>
        <v/>
      </c>
    </row>
    <row r="1376" spans="17:17" x14ac:dyDescent="0.35">
      <c r="Q1376" s="27" t="str">
        <f t="shared" si="32"/>
        <v/>
      </c>
    </row>
    <row r="1377" spans="17:17" x14ac:dyDescent="0.35">
      <c r="Q1377" s="27" t="str">
        <f t="shared" si="32"/>
        <v/>
      </c>
    </row>
    <row r="1378" spans="17:17" x14ac:dyDescent="0.35">
      <c r="Q1378" s="27" t="str">
        <f t="shared" si="32"/>
        <v/>
      </c>
    </row>
    <row r="1379" spans="17:17" x14ac:dyDescent="0.35">
      <c r="Q1379" s="27" t="str">
        <f t="shared" si="32"/>
        <v/>
      </c>
    </row>
    <row r="1380" spans="17:17" x14ac:dyDescent="0.35">
      <c r="Q1380" s="27" t="str">
        <f t="shared" si="32"/>
        <v/>
      </c>
    </row>
    <row r="1381" spans="17:17" x14ac:dyDescent="0.35">
      <c r="Q1381" s="27" t="str">
        <f t="shared" si="32"/>
        <v/>
      </c>
    </row>
    <row r="1382" spans="17:17" x14ac:dyDescent="0.35">
      <c r="Q1382" s="27" t="str">
        <f t="shared" si="32"/>
        <v/>
      </c>
    </row>
    <row r="1383" spans="17:17" x14ac:dyDescent="0.35">
      <c r="Q1383" s="27" t="str">
        <f t="shared" si="32"/>
        <v/>
      </c>
    </row>
    <row r="1384" spans="17:17" x14ac:dyDescent="0.35">
      <c r="Q1384" s="27" t="str">
        <f t="shared" si="32"/>
        <v/>
      </c>
    </row>
    <row r="1385" spans="17:17" x14ac:dyDescent="0.35">
      <c r="Q1385" s="27" t="str">
        <f t="shared" si="32"/>
        <v/>
      </c>
    </row>
    <row r="1386" spans="17:17" x14ac:dyDescent="0.35">
      <c r="Q1386" s="27" t="str">
        <f t="shared" si="32"/>
        <v/>
      </c>
    </row>
    <row r="1387" spans="17:17" x14ac:dyDescent="0.35">
      <c r="Q1387" s="27" t="str">
        <f t="shared" si="32"/>
        <v/>
      </c>
    </row>
    <row r="1388" spans="17:17" x14ac:dyDescent="0.35">
      <c r="Q1388" s="27" t="str">
        <f t="shared" si="32"/>
        <v/>
      </c>
    </row>
    <row r="1389" spans="17:17" x14ac:dyDescent="0.35">
      <c r="Q1389" s="27" t="str">
        <f t="shared" si="32"/>
        <v/>
      </c>
    </row>
    <row r="1390" spans="17:17" x14ac:dyDescent="0.35">
      <c r="Q1390" s="27" t="str">
        <f t="shared" si="32"/>
        <v/>
      </c>
    </row>
    <row r="1391" spans="17:17" x14ac:dyDescent="0.35">
      <c r="Q1391" s="27" t="str">
        <f t="shared" si="32"/>
        <v/>
      </c>
    </row>
    <row r="1392" spans="17:17" x14ac:dyDescent="0.35">
      <c r="Q1392" s="27" t="str">
        <f t="shared" si="32"/>
        <v/>
      </c>
    </row>
    <row r="1393" spans="17:17" x14ac:dyDescent="0.35">
      <c r="Q1393" s="27" t="str">
        <f t="shared" si="32"/>
        <v/>
      </c>
    </row>
    <row r="1394" spans="17:17" x14ac:dyDescent="0.35">
      <c r="Q1394" s="27" t="str">
        <f t="shared" si="32"/>
        <v/>
      </c>
    </row>
    <row r="1395" spans="17:17" x14ac:dyDescent="0.35">
      <c r="Q1395" s="27" t="str">
        <f t="shared" si="32"/>
        <v/>
      </c>
    </row>
    <row r="1396" spans="17:17" x14ac:dyDescent="0.35">
      <c r="Q1396" s="27" t="str">
        <f t="shared" si="32"/>
        <v/>
      </c>
    </row>
    <row r="1397" spans="17:17" x14ac:dyDescent="0.35">
      <c r="Q1397" s="27" t="str">
        <f t="shared" si="32"/>
        <v/>
      </c>
    </row>
    <row r="1398" spans="17:17" x14ac:dyDescent="0.35">
      <c r="Q1398" s="27" t="str">
        <f t="shared" si="32"/>
        <v/>
      </c>
    </row>
    <row r="1399" spans="17:17" x14ac:dyDescent="0.35">
      <c r="Q1399" s="27" t="str">
        <f t="shared" si="32"/>
        <v/>
      </c>
    </row>
    <row r="1400" spans="17:17" x14ac:dyDescent="0.35">
      <c r="Q1400" s="27" t="str">
        <f t="shared" si="32"/>
        <v/>
      </c>
    </row>
    <row r="1401" spans="17:17" x14ac:dyDescent="0.35">
      <c r="Q1401" s="27" t="str">
        <f t="shared" si="32"/>
        <v/>
      </c>
    </row>
    <row r="1402" spans="17:17" x14ac:dyDescent="0.35">
      <c r="Q1402" s="27" t="str">
        <f t="shared" si="32"/>
        <v/>
      </c>
    </row>
    <row r="1403" spans="17:17" x14ac:dyDescent="0.35">
      <c r="Q1403" s="27" t="str">
        <f t="shared" si="32"/>
        <v/>
      </c>
    </row>
    <row r="1404" spans="17:17" x14ac:dyDescent="0.35">
      <c r="Q1404" s="27" t="str">
        <f t="shared" si="32"/>
        <v/>
      </c>
    </row>
    <row r="1405" spans="17:17" x14ac:dyDescent="0.35">
      <c r="Q1405" s="27" t="str">
        <f t="shared" si="32"/>
        <v/>
      </c>
    </row>
    <row r="1406" spans="17:17" x14ac:dyDescent="0.35">
      <c r="Q1406" s="27" t="str">
        <f t="shared" si="32"/>
        <v/>
      </c>
    </row>
    <row r="1407" spans="17:17" x14ac:dyDescent="0.35">
      <c r="Q1407" s="27" t="str">
        <f t="shared" si="32"/>
        <v/>
      </c>
    </row>
    <row r="1408" spans="17:17" x14ac:dyDescent="0.35">
      <c r="Q1408" s="27" t="str">
        <f t="shared" si="32"/>
        <v/>
      </c>
    </row>
    <row r="1409" spans="17:17" x14ac:dyDescent="0.35">
      <c r="Q1409" s="27" t="str">
        <f t="shared" si="32"/>
        <v/>
      </c>
    </row>
    <row r="1410" spans="17:17" x14ac:dyDescent="0.35">
      <c r="Q1410" s="27" t="str">
        <f t="shared" si="32"/>
        <v/>
      </c>
    </row>
    <row r="1411" spans="17:17" x14ac:dyDescent="0.35">
      <c r="Q1411" s="27" t="str">
        <f t="shared" si="32"/>
        <v/>
      </c>
    </row>
    <row r="1412" spans="17:17" x14ac:dyDescent="0.35">
      <c r="Q1412" s="27" t="str">
        <f t="shared" si="32"/>
        <v/>
      </c>
    </row>
    <row r="1413" spans="17:17" x14ac:dyDescent="0.35">
      <c r="Q1413" s="27" t="str">
        <f t="shared" si="32"/>
        <v/>
      </c>
    </row>
    <row r="1414" spans="17:17" x14ac:dyDescent="0.35">
      <c r="Q1414" s="27" t="str">
        <f t="shared" si="32"/>
        <v/>
      </c>
    </row>
    <row r="1415" spans="17:17" x14ac:dyDescent="0.35">
      <c r="Q1415" s="27" t="str">
        <f t="shared" si="32"/>
        <v/>
      </c>
    </row>
    <row r="1416" spans="17:17" x14ac:dyDescent="0.35">
      <c r="Q1416" s="27" t="str">
        <f t="shared" si="32"/>
        <v/>
      </c>
    </row>
    <row r="1417" spans="17:17" x14ac:dyDescent="0.35">
      <c r="Q1417" s="27" t="str">
        <f t="shared" si="32"/>
        <v/>
      </c>
    </row>
    <row r="1418" spans="17:17" x14ac:dyDescent="0.35">
      <c r="Q1418" s="27" t="str">
        <f t="shared" ref="Q1418:Q1481" si="33">+IF(A1418="","",MONTH(A1418))</f>
        <v/>
      </c>
    </row>
    <row r="1419" spans="17:17" x14ac:dyDescent="0.35">
      <c r="Q1419" s="27" t="str">
        <f t="shared" si="33"/>
        <v/>
      </c>
    </row>
    <row r="1420" spans="17:17" x14ac:dyDescent="0.35">
      <c r="Q1420" s="27" t="str">
        <f t="shared" si="33"/>
        <v/>
      </c>
    </row>
    <row r="1421" spans="17:17" x14ac:dyDescent="0.35">
      <c r="Q1421" s="27" t="str">
        <f t="shared" si="33"/>
        <v/>
      </c>
    </row>
    <row r="1422" spans="17:17" x14ac:dyDescent="0.35">
      <c r="Q1422" s="27" t="str">
        <f t="shared" si="33"/>
        <v/>
      </c>
    </row>
    <row r="1423" spans="17:17" x14ac:dyDescent="0.35">
      <c r="Q1423" s="27" t="str">
        <f t="shared" si="33"/>
        <v/>
      </c>
    </row>
    <row r="1424" spans="17:17" x14ac:dyDescent="0.35">
      <c r="Q1424" s="27" t="str">
        <f t="shared" si="33"/>
        <v/>
      </c>
    </row>
    <row r="1425" spans="17:17" x14ac:dyDescent="0.35">
      <c r="Q1425" s="27" t="str">
        <f t="shared" si="33"/>
        <v/>
      </c>
    </row>
    <row r="1426" spans="17:17" x14ac:dyDescent="0.35">
      <c r="Q1426" s="27" t="str">
        <f t="shared" si="33"/>
        <v/>
      </c>
    </row>
    <row r="1427" spans="17:17" x14ac:dyDescent="0.35">
      <c r="Q1427" s="27" t="str">
        <f t="shared" si="33"/>
        <v/>
      </c>
    </row>
    <row r="1428" spans="17:17" x14ac:dyDescent="0.35">
      <c r="Q1428" s="27" t="str">
        <f t="shared" si="33"/>
        <v/>
      </c>
    </row>
    <row r="1429" spans="17:17" x14ac:dyDescent="0.35">
      <c r="Q1429" s="27" t="str">
        <f t="shared" si="33"/>
        <v/>
      </c>
    </row>
    <row r="1430" spans="17:17" x14ac:dyDescent="0.35">
      <c r="Q1430" s="27" t="str">
        <f t="shared" si="33"/>
        <v/>
      </c>
    </row>
    <row r="1431" spans="17:17" x14ac:dyDescent="0.35">
      <c r="Q1431" s="27" t="str">
        <f t="shared" si="33"/>
        <v/>
      </c>
    </row>
    <row r="1432" spans="17:17" x14ac:dyDescent="0.35">
      <c r="Q1432" s="27" t="str">
        <f t="shared" si="33"/>
        <v/>
      </c>
    </row>
    <row r="1433" spans="17:17" x14ac:dyDescent="0.35">
      <c r="Q1433" s="27" t="str">
        <f t="shared" si="33"/>
        <v/>
      </c>
    </row>
    <row r="1434" spans="17:17" x14ac:dyDescent="0.35">
      <c r="Q1434" s="27" t="str">
        <f t="shared" si="33"/>
        <v/>
      </c>
    </row>
    <row r="1435" spans="17:17" x14ac:dyDescent="0.35">
      <c r="Q1435" s="27" t="str">
        <f t="shared" si="33"/>
        <v/>
      </c>
    </row>
    <row r="1436" spans="17:17" x14ac:dyDescent="0.35">
      <c r="Q1436" s="27" t="str">
        <f t="shared" si="33"/>
        <v/>
      </c>
    </row>
    <row r="1437" spans="17:17" x14ac:dyDescent="0.35">
      <c r="Q1437" s="27" t="str">
        <f t="shared" si="33"/>
        <v/>
      </c>
    </row>
    <row r="1438" spans="17:17" x14ac:dyDescent="0.35">
      <c r="Q1438" s="27" t="str">
        <f t="shared" si="33"/>
        <v/>
      </c>
    </row>
    <row r="1439" spans="17:17" x14ac:dyDescent="0.35">
      <c r="Q1439" s="27" t="str">
        <f t="shared" si="33"/>
        <v/>
      </c>
    </row>
    <row r="1440" spans="17:17" x14ac:dyDescent="0.35">
      <c r="Q1440" s="27" t="str">
        <f t="shared" si="33"/>
        <v/>
      </c>
    </row>
    <row r="1441" spans="17:17" x14ac:dyDescent="0.35">
      <c r="Q1441" s="27" t="str">
        <f t="shared" si="33"/>
        <v/>
      </c>
    </row>
    <row r="1442" spans="17:17" x14ac:dyDescent="0.35">
      <c r="Q1442" s="27" t="str">
        <f t="shared" si="33"/>
        <v/>
      </c>
    </row>
    <row r="1443" spans="17:17" x14ac:dyDescent="0.35">
      <c r="Q1443" s="27" t="str">
        <f t="shared" si="33"/>
        <v/>
      </c>
    </row>
    <row r="1444" spans="17:17" x14ac:dyDescent="0.35">
      <c r="Q1444" s="27" t="str">
        <f t="shared" si="33"/>
        <v/>
      </c>
    </row>
    <row r="1445" spans="17:17" x14ac:dyDescent="0.35">
      <c r="Q1445" s="27" t="str">
        <f t="shared" si="33"/>
        <v/>
      </c>
    </row>
    <row r="1446" spans="17:17" x14ac:dyDescent="0.35">
      <c r="Q1446" s="27" t="str">
        <f t="shared" si="33"/>
        <v/>
      </c>
    </row>
    <row r="1447" spans="17:17" x14ac:dyDescent="0.35">
      <c r="Q1447" s="27" t="str">
        <f t="shared" si="33"/>
        <v/>
      </c>
    </row>
    <row r="1448" spans="17:17" x14ac:dyDescent="0.35">
      <c r="Q1448" s="27" t="str">
        <f t="shared" si="33"/>
        <v/>
      </c>
    </row>
    <row r="1449" spans="17:17" x14ac:dyDescent="0.35">
      <c r="Q1449" s="27" t="str">
        <f t="shared" si="33"/>
        <v/>
      </c>
    </row>
    <row r="1450" spans="17:17" x14ac:dyDescent="0.35">
      <c r="Q1450" s="27" t="str">
        <f t="shared" si="33"/>
        <v/>
      </c>
    </row>
    <row r="1451" spans="17:17" x14ac:dyDescent="0.35">
      <c r="Q1451" s="27" t="str">
        <f t="shared" si="33"/>
        <v/>
      </c>
    </row>
    <row r="1452" spans="17:17" x14ac:dyDescent="0.35">
      <c r="Q1452" s="27" t="str">
        <f t="shared" si="33"/>
        <v/>
      </c>
    </row>
    <row r="1453" spans="17:17" x14ac:dyDescent="0.35">
      <c r="Q1453" s="27" t="str">
        <f t="shared" si="33"/>
        <v/>
      </c>
    </row>
    <row r="1454" spans="17:17" x14ac:dyDescent="0.35">
      <c r="Q1454" s="27" t="str">
        <f t="shared" si="33"/>
        <v/>
      </c>
    </row>
    <row r="1455" spans="17:17" x14ac:dyDescent="0.35">
      <c r="Q1455" s="27" t="str">
        <f t="shared" si="33"/>
        <v/>
      </c>
    </row>
    <row r="1456" spans="17:17" x14ac:dyDescent="0.35">
      <c r="Q1456" s="27" t="str">
        <f t="shared" si="33"/>
        <v/>
      </c>
    </row>
    <row r="1457" spans="17:17" x14ac:dyDescent="0.35">
      <c r="Q1457" s="27" t="str">
        <f t="shared" si="33"/>
        <v/>
      </c>
    </row>
    <row r="1458" spans="17:17" x14ac:dyDescent="0.35">
      <c r="Q1458" s="27" t="str">
        <f t="shared" si="33"/>
        <v/>
      </c>
    </row>
    <row r="1459" spans="17:17" x14ac:dyDescent="0.35">
      <c r="Q1459" s="27" t="str">
        <f t="shared" si="33"/>
        <v/>
      </c>
    </row>
    <row r="1460" spans="17:17" x14ac:dyDescent="0.35">
      <c r="Q1460" s="27" t="str">
        <f t="shared" si="33"/>
        <v/>
      </c>
    </row>
    <row r="1461" spans="17:17" x14ac:dyDescent="0.35">
      <c r="Q1461" s="27" t="str">
        <f t="shared" si="33"/>
        <v/>
      </c>
    </row>
    <row r="1462" spans="17:17" x14ac:dyDescent="0.35">
      <c r="Q1462" s="27" t="str">
        <f t="shared" si="33"/>
        <v/>
      </c>
    </row>
    <row r="1463" spans="17:17" x14ac:dyDescent="0.35">
      <c r="Q1463" s="27" t="str">
        <f t="shared" si="33"/>
        <v/>
      </c>
    </row>
    <row r="1464" spans="17:17" x14ac:dyDescent="0.35">
      <c r="Q1464" s="27" t="str">
        <f t="shared" si="33"/>
        <v/>
      </c>
    </row>
    <row r="1465" spans="17:17" x14ac:dyDescent="0.35">
      <c r="Q1465" s="27" t="str">
        <f t="shared" si="33"/>
        <v/>
      </c>
    </row>
    <row r="1466" spans="17:17" x14ac:dyDescent="0.35">
      <c r="Q1466" s="27" t="str">
        <f t="shared" si="33"/>
        <v/>
      </c>
    </row>
    <row r="1467" spans="17:17" x14ac:dyDescent="0.35">
      <c r="Q1467" s="27" t="str">
        <f t="shared" si="33"/>
        <v/>
      </c>
    </row>
    <row r="1468" spans="17:17" x14ac:dyDescent="0.35">
      <c r="Q1468" s="27" t="str">
        <f t="shared" si="33"/>
        <v/>
      </c>
    </row>
    <row r="1469" spans="17:17" x14ac:dyDescent="0.35">
      <c r="Q1469" s="27" t="str">
        <f t="shared" si="33"/>
        <v/>
      </c>
    </row>
    <row r="1470" spans="17:17" x14ac:dyDescent="0.35">
      <c r="Q1470" s="27" t="str">
        <f t="shared" si="33"/>
        <v/>
      </c>
    </row>
    <row r="1471" spans="17:17" x14ac:dyDescent="0.35">
      <c r="Q1471" s="27" t="str">
        <f t="shared" si="33"/>
        <v/>
      </c>
    </row>
    <row r="1472" spans="17:17" x14ac:dyDescent="0.35">
      <c r="Q1472" s="27" t="str">
        <f t="shared" si="33"/>
        <v/>
      </c>
    </row>
    <row r="1473" spans="17:17" x14ac:dyDescent="0.35">
      <c r="Q1473" s="27" t="str">
        <f t="shared" si="33"/>
        <v/>
      </c>
    </row>
    <row r="1474" spans="17:17" x14ac:dyDescent="0.35">
      <c r="Q1474" s="27" t="str">
        <f t="shared" si="33"/>
        <v/>
      </c>
    </row>
    <row r="1475" spans="17:17" x14ac:dyDescent="0.35">
      <c r="Q1475" s="27" t="str">
        <f t="shared" si="33"/>
        <v/>
      </c>
    </row>
    <row r="1476" spans="17:17" x14ac:dyDescent="0.35">
      <c r="Q1476" s="27" t="str">
        <f t="shared" si="33"/>
        <v/>
      </c>
    </row>
    <row r="1477" spans="17:17" x14ac:dyDescent="0.35">
      <c r="Q1477" s="27" t="str">
        <f t="shared" si="33"/>
        <v/>
      </c>
    </row>
    <row r="1478" spans="17:17" x14ac:dyDescent="0.35">
      <c r="Q1478" s="27" t="str">
        <f t="shared" si="33"/>
        <v/>
      </c>
    </row>
    <row r="1479" spans="17:17" x14ac:dyDescent="0.35">
      <c r="Q1479" s="27" t="str">
        <f t="shared" si="33"/>
        <v/>
      </c>
    </row>
    <row r="1480" spans="17:17" x14ac:dyDescent="0.35">
      <c r="Q1480" s="27" t="str">
        <f t="shared" si="33"/>
        <v/>
      </c>
    </row>
    <row r="1481" spans="17:17" x14ac:dyDescent="0.35">
      <c r="Q1481" s="27" t="str">
        <f t="shared" si="33"/>
        <v/>
      </c>
    </row>
    <row r="1482" spans="17:17" x14ac:dyDescent="0.35">
      <c r="Q1482" s="27" t="str">
        <f t="shared" ref="Q1482:Q1498" si="34">+IF(A1482="","",MONTH(A1482))</f>
        <v/>
      </c>
    </row>
    <row r="1483" spans="17:17" x14ac:dyDescent="0.35">
      <c r="Q1483" s="27" t="str">
        <f t="shared" si="34"/>
        <v/>
      </c>
    </row>
    <row r="1484" spans="17:17" x14ac:dyDescent="0.35">
      <c r="Q1484" s="27" t="str">
        <f t="shared" si="34"/>
        <v/>
      </c>
    </row>
    <row r="1485" spans="17:17" x14ac:dyDescent="0.35">
      <c r="Q1485" s="27" t="str">
        <f t="shared" si="34"/>
        <v/>
      </c>
    </row>
    <row r="1486" spans="17:17" x14ac:dyDescent="0.35">
      <c r="Q1486" s="27" t="str">
        <f t="shared" si="34"/>
        <v/>
      </c>
    </row>
    <row r="1487" spans="17:17" x14ac:dyDescent="0.35">
      <c r="Q1487" s="27" t="str">
        <f t="shared" si="34"/>
        <v/>
      </c>
    </row>
    <row r="1488" spans="17:17" x14ac:dyDescent="0.35">
      <c r="Q1488" s="27" t="str">
        <f t="shared" si="34"/>
        <v/>
      </c>
    </row>
    <row r="1489" spans="17:17" x14ac:dyDescent="0.35">
      <c r="Q1489" s="27" t="str">
        <f t="shared" si="34"/>
        <v/>
      </c>
    </row>
    <row r="1490" spans="17:17" x14ac:dyDescent="0.35">
      <c r="Q1490" s="27" t="str">
        <f t="shared" si="34"/>
        <v/>
      </c>
    </row>
    <row r="1491" spans="17:17" x14ac:dyDescent="0.35">
      <c r="Q1491" s="27" t="str">
        <f t="shared" si="34"/>
        <v/>
      </c>
    </row>
    <row r="1492" spans="17:17" x14ac:dyDescent="0.35">
      <c r="Q1492" s="27" t="str">
        <f t="shared" si="34"/>
        <v/>
      </c>
    </row>
    <row r="1493" spans="17:17" x14ac:dyDescent="0.35">
      <c r="Q1493" s="27" t="str">
        <f t="shared" si="34"/>
        <v/>
      </c>
    </row>
    <row r="1494" spans="17:17" x14ac:dyDescent="0.35">
      <c r="Q1494" s="27" t="str">
        <f t="shared" si="34"/>
        <v/>
      </c>
    </row>
    <row r="1495" spans="17:17" x14ac:dyDescent="0.35">
      <c r="Q1495" s="27" t="str">
        <f t="shared" si="34"/>
        <v/>
      </c>
    </row>
    <row r="1496" spans="17:17" x14ac:dyDescent="0.35">
      <c r="Q1496" s="27" t="str">
        <f t="shared" si="34"/>
        <v/>
      </c>
    </row>
    <row r="1497" spans="17:17" x14ac:dyDescent="0.35">
      <c r="Q1497" s="27" t="str">
        <f t="shared" si="34"/>
        <v/>
      </c>
    </row>
    <row r="1498" spans="17:17" x14ac:dyDescent="0.35">
      <c r="Q1498" s="27" t="str">
        <f t="shared" si="34"/>
        <v/>
      </c>
    </row>
  </sheetData>
  <mergeCells count="2">
    <mergeCell ref="B3:C3"/>
    <mergeCell ref="B4:C4"/>
  </mergeCells>
  <pageMargins left="0.7" right="0.7" top="0.75" bottom="0.75" header="0.3" footer="0.3"/>
  <pageSetup paperSize="9" orientation="portrait" r:id="rId1"/>
  <headerFooter>
    <oddFooter>&amp;C_x000D_&amp;1#&amp;"Calibri"&amp;10&amp;K000000 Klasa povjerljivosti / Confidentiality class: INTERNO /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Q1952"/>
  <sheetViews>
    <sheetView zoomScaleNormal="100" workbookViewId="0">
      <pane ySplit="8" topLeftCell="A24" activePane="bottomLeft" state="frozen"/>
      <selection pane="bottomLeft" activeCell="B5" sqref="B5"/>
    </sheetView>
  </sheetViews>
  <sheetFormatPr defaultRowHeight="14.5" x14ac:dyDescent="0.35"/>
  <cols>
    <col min="1" max="1" width="30.81640625" customWidth="1"/>
    <col min="2" max="2" width="17.54296875" customWidth="1"/>
    <col min="3" max="3" width="20.26953125" customWidth="1"/>
    <col min="4" max="4" width="23.453125" style="10" customWidth="1"/>
    <col min="5" max="5" width="22.54296875" style="10" customWidth="1"/>
    <col min="6" max="6" width="27.7265625" customWidth="1"/>
    <col min="17" max="17" width="9.1796875" hidden="1" customWidth="1"/>
  </cols>
  <sheetData>
    <row r="1" spans="1:17" s="10" customFormat="1" ht="20" x14ac:dyDescent="0.25">
      <c r="A1" s="8" t="s">
        <v>68</v>
      </c>
    </row>
    <row r="2" spans="1:17" s="10" customFormat="1" ht="12.5" x14ac:dyDescent="0.25">
      <c r="C2" s="11"/>
      <c r="F2" s="12"/>
    </row>
    <row r="3" spans="1:17" s="10" customFormat="1" ht="18" customHeight="1" x14ac:dyDescent="0.25">
      <c r="A3" s="13" t="s">
        <v>16</v>
      </c>
      <c r="B3" s="64" t="s">
        <v>16</v>
      </c>
      <c r="C3" s="66"/>
      <c r="F3" s="12"/>
    </row>
    <row r="4" spans="1:17" s="10" customFormat="1" ht="18" customHeight="1" x14ac:dyDescent="0.25">
      <c r="A4" s="13" t="s">
        <v>67</v>
      </c>
      <c r="B4" s="67" t="s">
        <v>43</v>
      </c>
      <c r="C4" s="69"/>
      <c r="F4" s="12"/>
    </row>
    <row r="5" spans="1:17" s="10" customFormat="1" ht="12.5" x14ac:dyDescent="0.25">
      <c r="A5" s="13" t="s">
        <v>20</v>
      </c>
      <c r="B5" s="14">
        <f>DATE(2025,3,1)</f>
        <v>45717</v>
      </c>
      <c r="C5" s="11"/>
      <c r="D5" s="11"/>
      <c r="E5" s="11"/>
      <c r="F5" s="11"/>
      <c r="G5" s="11"/>
      <c r="H5" s="11"/>
      <c r="I5" s="11"/>
    </row>
    <row r="6" spans="1:17" s="10" customFormat="1" ht="12.5" x14ac:dyDescent="0.25">
      <c r="A6" s="13" t="s">
        <v>21</v>
      </c>
      <c r="B6" s="14">
        <f>DATE(2025,5,31)</f>
        <v>45808</v>
      </c>
      <c r="C6" s="11"/>
      <c r="D6" s="11"/>
      <c r="E6" s="11"/>
      <c r="F6" s="11"/>
      <c r="G6" s="11"/>
      <c r="H6" s="11"/>
      <c r="I6" s="11"/>
    </row>
    <row r="7" spans="1:17" s="10" customFormat="1" ht="13" thickBot="1" x14ac:dyDescent="0.3">
      <c r="A7" s="11"/>
      <c r="B7" s="11"/>
      <c r="C7" s="11"/>
      <c r="D7" s="11"/>
      <c r="E7" s="11"/>
      <c r="F7" s="11"/>
      <c r="G7" s="11"/>
      <c r="H7" s="11"/>
      <c r="I7" s="11"/>
    </row>
    <row r="8" spans="1:17" s="10" customFormat="1" ht="25.5" thickBot="1" x14ac:dyDescent="0.3">
      <c r="A8" s="26" t="s">
        <v>13</v>
      </c>
      <c r="B8" s="26" t="s">
        <v>23</v>
      </c>
      <c r="C8" s="26" t="s">
        <v>24</v>
      </c>
      <c r="D8" s="26" t="s">
        <v>79</v>
      </c>
      <c r="E8" s="26" t="s">
        <v>80</v>
      </c>
      <c r="F8" s="26" t="s">
        <v>41</v>
      </c>
      <c r="G8" s="11"/>
      <c r="H8" s="11"/>
      <c r="I8" s="11"/>
      <c r="J8" s="11"/>
      <c r="K8" s="11"/>
      <c r="L8" s="11"/>
      <c r="M8" s="11"/>
      <c r="N8" s="11"/>
      <c r="Q8" s="15" t="s">
        <v>46</v>
      </c>
    </row>
    <row r="9" spans="1:17" x14ac:dyDescent="0.35">
      <c r="A9" s="17">
        <f>B5</f>
        <v>45717</v>
      </c>
      <c r="B9" s="18">
        <f>1-C9</f>
        <v>1</v>
      </c>
      <c r="C9" s="18">
        <f>(F9/86400)</f>
        <v>0</v>
      </c>
      <c r="D9" s="32">
        <v>144.73033252230331</v>
      </c>
      <c r="E9" s="32">
        <v>78.605038903297512</v>
      </c>
      <c r="F9" s="31">
        <v>0</v>
      </c>
      <c r="Q9" s="27">
        <f t="shared" ref="Q9:Q72" si="0">+IF(A9="","",MONTH(A9))</f>
        <v>3</v>
      </c>
    </row>
    <row r="10" spans="1:17" x14ac:dyDescent="0.35">
      <c r="A10" s="17">
        <f>A9+1</f>
        <v>45718</v>
      </c>
      <c r="B10" s="18">
        <f t="shared" ref="B10:B39" si="1">1-C10</f>
        <v>1</v>
      </c>
      <c r="C10" s="18">
        <f t="shared" ref="C10:C29" si="2">(F10/86400)</f>
        <v>0</v>
      </c>
      <c r="D10" s="32">
        <v>157.90452930728242</v>
      </c>
      <c r="E10" s="32">
        <v>112.99462365591398</v>
      </c>
      <c r="F10" s="31">
        <v>0</v>
      </c>
      <c r="Q10" s="27">
        <f t="shared" si="0"/>
        <v>3</v>
      </c>
    </row>
    <row r="11" spans="1:17" x14ac:dyDescent="0.35">
      <c r="A11" s="17">
        <f t="shared" ref="A11:A74" si="3">A10+1</f>
        <v>45719</v>
      </c>
      <c r="B11" s="18">
        <f t="shared" si="1"/>
        <v>1</v>
      </c>
      <c r="C11" s="18">
        <f t="shared" si="2"/>
        <v>0</v>
      </c>
      <c r="D11" s="32">
        <v>220.71700763894987</v>
      </c>
      <c r="E11" s="32">
        <v>114.32179695102174</v>
      </c>
      <c r="F11" s="31">
        <v>0</v>
      </c>
      <c r="Q11" s="27">
        <f t="shared" si="0"/>
        <v>3</v>
      </c>
    </row>
    <row r="12" spans="1:17" x14ac:dyDescent="0.35">
      <c r="A12" s="17">
        <f t="shared" si="3"/>
        <v>45720</v>
      </c>
      <c r="B12" s="18">
        <f t="shared" si="1"/>
        <v>1</v>
      </c>
      <c r="C12" s="18">
        <f t="shared" si="2"/>
        <v>0</v>
      </c>
      <c r="D12" s="32">
        <v>208.84967492201886</v>
      </c>
      <c r="E12" s="32">
        <v>109.22886765445472</v>
      </c>
      <c r="F12" s="31">
        <v>0</v>
      </c>
      <c r="Q12" s="27">
        <f t="shared" si="0"/>
        <v>3</v>
      </c>
    </row>
    <row r="13" spans="1:17" x14ac:dyDescent="0.35">
      <c r="A13" s="17">
        <f t="shared" si="3"/>
        <v>45721</v>
      </c>
      <c r="B13" s="18">
        <f t="shared" si="1"/>
        <v>1</v>
      </c>
      <c r="C13" s="18">
        <f t="shared" si="2"/>
        <v>0</v>
      </c>
      <c r="D13" s="32">
        <v>204.1148495506057</v>
      </c>
      <c r="E13" s="32">
        <v>111.44827302631579</v>
      </c>
      <c r="F13" s="31">
        <v>0</v>
      </c>
      <c r="Q13" s="27">
        <f t="shared" si="0"/>
        <v>3</v>
      </c>
    </row>
    <row r="14" spans="1:17" x14ac:dyDescent="0.35">
      <c r="A14" s="17">
        <f t="shared" si="3"/>
        <v>45722</v>
      </c>
      <c r="B14" s="18">
        <f t="shared" si="1"/>
        <v>1</v>
      </c>
      <c r="C14" s="18">
        <f t="shared" si="2"/>
        <v>0</v>
      </c>
      <c r="D14" s="32">
        <v>214.51654841802494</v>
      </c>
      <c r="E14" s="32">
        <v>109.05977786097591</v>
      </c>
      <c r="F14" s="31">
        <v>0</v>
      </c>
      <c r="Q14" s="27">
        <f t="shared" si="0"/>
        <v>3</v>
      </c>
    </row>
    <row r="15" spans="1:17" x14ac:dyDescent="0.35">
      <c r="A15" s="17">
        <f t="shared" si="3"/>
        <v>45723</v>
      </c>
      <c r="B15" s="18">
        <f t="shared" si="1"/>
        <v>1</v>
      </c>
      <c r="C15" s="18">
        <f t="shared" si="2"/>
        <v>0</v>
      </c>
      <c r="D15" s="32">
        <v>202.50825603325507</v>
      </c>
      <c r="E15" s="32">
        <v>109.12968828138023</v>
      </c>
      <c r="F15" s="31">
        <v>0</v>
      </c>
      <c r="Q15" s="27">
        <f t="shared" si="0"/>
        <v>3</v>
      </c>
    </row>
    <row r="16" spans="1:17" x14ac:dyDescent="0.35">
      <c r="A16" s="17">
        <f t="shared" si="3"/>
        <v>45724</v>
      </c>
      <c r="B16" s="18">
        <f t="shared" si="1"/>
        <v>1</v>
      </c>
      <c r="C16" s="18">
        <f t="shared" si="2"/>
        <v>0</v>
      </c>
      <c r="D16" s="32">
        <v>144.07523696682463</v>
      </c>
      <c r="E16" s="32">
        <v>82.180153573538092</v>
      </c>
      <c r="F16" s="31">
        <v>0</v>
      </c>
      <c r="Q16" s="27">
        <f t="shared" si="0"/>
        <v>3</v>
      </c>
    </row>
    <row r="17" spans="1:17" x14ac:dyDescent="0.35">
      <c r="A17" s="17">
        <f t="shared" si="3"/>
        <v>45725</v>
      </c>
      <c r="B17" s="18">
        <f t="shared" si="1"/>
        <v>1</v>
      </c>
      <c r="C17" s="18">
        <f t="shared" si="2"/>
        <v>0</v>
      </c>
      <c r="D17" s="32">
        <v>139.10523690773067</v>
      </c>
      <c r="E17" s="32">
        <v>82.85284708893154</v>
      </c>
      <c r="F17" s="31">
        <v>0</v>
      </c>
      <c r="Q17" s="27">
        <f t="shared" si="0"/>
        <v>3</v>
      </c>
    </row>
    <row r="18" spans="1:17" x14ac:dyDescent="0.35">
      <c r="A18" s="17">
        <f t="shared" si="3"/>
        <v>45726</v>
      </c>
      <c r="B18" s="18">
        <f t="shared" si="1"/>
        <v>1</v>
      </c>
      <c r="C18" s="18">
        <f t="shared" si="2"/>
        <v>0</v>
      </c>
      <c r="D18" s="32">
        <v>215.71257131615187</v>
      </c>
      <c r="E18" s="32">
        <v>112.72208480565371</v>
      </c>
      <c r="F18" s="31">
        <v>0</v>
      </c>
      <c r="Q18" s="27">
        <f t="shared" si="0"/>
        <v>3</v>
      </c>
    </row>
    <row r="19" spans="1:17" x14ac:dyDescent="0.35">
      <c r="A19" s="17">
        <f t="shared" si="3"/>
        <v>45727</v>
      </c>
      <c r="B19" s="18">
        <f t="shared" si="1"/>
        <v>1</v>
      </c>
      <c r="C19" s="18">
        <f t="shared" si="2"/>
        <v>0</v>
      </c>
      <c r="D19" s="32">
        <v>217.77393739450667</v>
      </c>
      <c r="E19" s="32">
        <v>115.60210288845023</v>
      </c>
      <c r="F19" s="31">
        <v>0</v>
      </c>
      <c r="Q19" s="27">
        <f t="shared" si="0"/>
        <v>3</v>
      </c>
    </row>
    <row r="20" spans="1:17" x14ac:dyDescent="0.35">
      <c r="A20" s="17">
        <f t="shared" si="3"/>
        <v>45728</v>
      </c>
      <c r="B20" s="18">
        <f t="shared" si="1"/>
        <v>1</v>
      </c>
      <c r="C20" s="18">
        <f t="shared" si="2"/>
        <v>0</v>
      </c>
      <c r="D20" s="32">
        <v>211.83316130934827</v>
      </c>
      <c r="E20" s="32">
        <v>111.95261310452418</v>
      </c>
      <c r="F20" s="31">
        <v>0</v>
      </c>
      <c r="Q20" s="27">
        <f t="shared" si="0"/>
        <v>3</v>
      </c>
    </row>
    <row r="21" spans="1:17" x14ac:dyDescent="0.35">
      <c r="A21" s="17">
        <f t="shared" si="3"/>
        <v>45729</v>
      </c>
      <c r="B21" s="18">
        <f t="shared" si="1"/>
        <v>1</v>
      </c>
      <c r="C21" s="18">
        <f t="shared" si="2"/>
        <v>0</v>
      </c>
      <c r="D21" s="32">
        <v>206.28190791528706</v>
      </c>
      <c r="E21" s="32">
        <v>108.58701433003398</v>
      </c>
      <c r="F21" s="31">
        <v>0</v>
      </c>
      <c r="Q21" s="27">
        <f t="shared" si="0"/>
        <v>3</v>
      </c>
    </row>
    <row r="22" spans="1:17" x14ac:dyDescent="0.35">
      <c r="A22" s="17">
        <f t="shared" si="3"/>
        <v>45730</v>
      </c>
      <c r="B22" s="18">
        <f t="shared" si="1"/>
        <v>1</v>
      </c>
      <c r="C22" s="18">
        <f t="shared" si="2"/>
        <v>0</v>
      </c>
      <c r="D22" s="32">
        <v>226.28528658056987</v>
      </c>
      <c r="E22" s="32">
        <v>117.25140014392541</v>
      </c>
      <c r="F22" s="31">
        <v>0</v>
      </c>
      <c r="Q22" s="27">
        <f t="shared" si="0"/>
        <v>3</v>
      </c>
    </row>
    <row r="23" spans="1:17" x14ac:dyDescent="0.35">
      <c r="A23" s="17">
        <f t="shared" si="3"/>
        <v>45731</v>
      </c>
      <c r="B23" s="18">
        <f t="shared" si="1"/>
        <v>1</v>
      </c>
      <c r="C23" s="18">
        <f t="shared" si="2"/>
        <v>0</v>
      </c>
      <c r="D23" s="32">
        <v>144.57662573897227</v>
      </c>
      <c r="E23" s="32">
        <v>81.58108725445409</v>
      </c>
      <c r="F23" s="31">
        <v>0</v>
      </c>
      <c r="Q23" s="27">
        <f t="shared" si="0"/>
        <v>3</v>
      </c>
    </row>
    <row r="24" spans="1:17" x14ac:dyDescent="0.35">
      <c r="A24" s="17">
        <f t="shared" si="3"/>
        <v>45732</v>
      </c>
      <c r="B24" s="18">
        <f t="shared" si="1"/>
        <v>1</v>
      </c>
      <c r="C24" s="18">
        <f t="shared" si="2"/>
        <v>0</v>
      </c>
      <c r="D24" s="32">
        <v>172.43800403225808</v>
      </c>
      <c r="E24" s="32">
        <v>78.226658081133294</v>
      </c>
      <c r="F24" s="31">
        <v>0</v>
      </c>
      <c r="Q24" s="27">
        <f t="shared" si="0"/>
        <v>3</v>
      </c>
    </row>
    <row r="25" spans="1:17" x14ac:dyDescent="0.35">
      <c r="A25" s="17">
        <f t="shared" si="3"/>
        <v>45733</v>
      </c>
      <c r="B25" s="18">
        <f t="shared" si="1"/>
        <v>1</v>
      </c>
      <c r="C25" s="18">
        <f t="shared" si="2"/>
        <v>0</v>
      </c>
      <c r="D25" s="32">
        <v>213.01460845369022</v>
      </c>
      <c r="E25" s="32">
        <v>112.86612982628877</v>
      </c>
      <c r="F25" s="31">
        <v>0</v>
      </c>
      <c r="Q25" s="27">
        <f t="shared" si="0"/>
        <v>3</v>
      </c>
    </row>
    <row r="26" spans="1:17" x14ac:dyDescent="0.35">
      <c r="A26" s="17">
        <f t="shared" si="3"/>
        <v>45734</v>
      </c>
      <c r="B26" s="18">
        <f t="shared" si="1"/>
        <v>1</v>
      </c>
      <c r="C26" s="18">
        <f t="shared" si="2"/>
        <v>0</v>
      </c>
      <c r="D26" s="32">
        <v>215.35078489605431</v>
      </c>
      <c r="E26" s="32">
        <v>113.64997289520871</v>
      </c>
      <c r="F26" s="31">
        <v>0</v>
      </c>
      <c r="Q26" s="27">
        <f t="shared" si="0"/>
        <v>3</v>
      </c>
    </row>
    <row r="27" spans="1:17" x14ac:dyDescent="0.35">
      <c r="A27" s="17">
        <f t="shared" si="3"/>
        <v>45735</v>
      </c>
      <c r="B27" s="18">
        <f t="shared" si="1"/>
        <v>1</v>
      </c>
      <c r="C27" s="18">
        <f t="shared" si="2"/>
        <v>0</v>
      </c>
      <c r="D27" s="32">
        <v>199.7816221073916</v>
      </c>
      <c r="E27" s="32">
        <v>110.18415058661739</v>
      </c>
      <c r="F27" s="31">
        <v>0</v>
      </c>
      <c r="Q27" s="27">
        <f t="shared" si="0"/>
        <v>3</v>
      </c>
    </row>
    <row r="28" spans="1:17" x14ac:dyDescent="0.35">
      <c r="A28" s="17">
        <f t="shared" si="3"/>
        <v>45736</v>
      </c>
      <c r="B28" s="18">
        <f t="shared" si="1"/>
        <v>1</v>
      </c>
      <c r="C28" s="18">
        <f t="shared" si="2"/>
        <v>0</v>
      </c>
      <c r="D28" s="32">
        <v>187.55669615402809</v>
      </c>
      <c r="E28" s="32">
        <v>108.07352874139582</v>
      </c>
      <c r="F28" s="31">
        <v>0</v>
      </c>
      <c r="Q28" s="27">
        <f t="shared" si="0"/>
        <v>3</v>
      </c>
    </row>
    <row r="29" spans="1:17" x14ac:dyDescent="0.35">
      <c r="A29" s="17">
        <f t="shared" si="3"/>
        <v>45737</v>
      </c>
      <c r="B29" s="18">
        <f t="shared" si="1"/>
        <v>1</v>
      </c>
      <c r="C29" s="18">
        <f t="shared" si="2"/>
        <v>0</v>
      </c>
      <c r="D29" s="32">
        <v>202.35128078817735</v>
      </c>
      <c r="E29" s="32">
        <v>110.64733386390768</v>
      </c>
      <c r="F29" s="31">
        <v>0</v>
      </c>
      <c r="Q29" s="27">
        <f t="shared" si="0"/>
        <v>3</v>
      </c>
    </row>
    <row r="30" spans="1:17" x14ac:dyDescent="0.35">
      <c r="A30" s="17">
        <f t="shared" si="3"/>
        <v>45738</v>
      </c>
      <c r="B30" s="18">
        <f t="shared" si="1"/>
        <v>1</v>
      </c>
      <c r="C30" s="18">
        <f t="shared" ref="C30:C39" si="4">(F30/86400)</f>
        <v>0</v>
      </c>
      <c r="D30" s="32">
        <v>151.31565160445317</v>
      </c>
      <c r="E30" s="32">
        <v>81.428395820528578</v>
      </c>
      <c r="F30" s="31">
        <v>0</v>
      </c>
      <c r="Q30" s="27">
        <f t="shared" si="0"/>
        <v>3</v>
      </c>
    </row>
    <row r="31" spans="1:17" x14ac:dyDescent="0.35">
      <c r="A31" s="17">
        <f t="shared" si="3"/>
        <v>45739</v>
      </c>
      <c r="B31" s="18">
        <f t="shared" si="1"/>
        <v>1</v>
      </c>
      <c r="C31" s="18">
        <f t="shared" si="4"/>
        <v>0</v>
      </c>
      <c r="D31" s="32">
        <v>144.38532110091742</v>
      </c>
      <c r="E31" s="32">
        <v>81.949852507374629</v>
      </c>
      <c r="F31" s="31">
        <v>0</v>
      </c>
      <c r="Q31" s="27">
        <f t="shared" si="0"/>
        <v>3</v>
      </c>
    </row>
    <row r="32" spans="1:17" x14ac:dyDescent="0.35">
      <c r="A32" s="17">
        <f t="shared" si="3"/>
        <v>45740</v>
      </c>
      <c r="B32" s="18">
        <f t="shared" si="1"/>
        <v>1</v>
      </c>
      <c r="C32" s="18">
        <f t="shared" si="4"/>
        <v>0</v>
      </c>
      <c r="D32" s="32">
        <v>213.87962255672883</v>
      </c>
      <c r="E32" s="32">
        <v>112.59604815493326</v>
      </c>
      <c r="F32" s="31">
        <v>0</v>
      </c>
      <c r="Q32" s="27">
        <f t="shared" si="0"/>
        <v>3</v>
      </c>
    </row>
    <row r="33" spans="1:17" x14ac:dyDescent="0.35">
      <c r="A33" s="17">
        <f t="shared" si="3"/>
        <v>45741</v>
      </c>
      <c r="B33" s="18">
        <f t="shared" si="1"/>
        <v>1</v>
      </c>
      <c r="C33" s="18">
        <f t="shared" si="4"/>
        <v>0</v>
      </c>
      <c r="D33" s="32">
        <v>204.46215063042331</v>
      </c>
      <c r="E33" s="32">
        <v>110.2116853300848</v>
      </c>
      <c r="F33" s="31">
        <v>0</v>
      </c>
      <c r="Q33" s="27">
        <f t="shared" si="0"/>
        <v>3</v>
      </c>
    </row>
    <row r="34" spans="1:17" x14ac:dyDescent="0.35">
      <c r="A34" s="17">
        <f t="shared" si="3"/>
        <v>45742</v>
      </c>
      <c r="B34" s="18">
        <f t="shared" si="1"/>
        <v>1</v>
      </c>
      <c r="C34" s="18">
        <f t="shared" si="4"/>
        <v>0</v>
      </c>
      <c r="D34" s="32">
        <v>192.66988347620759</v>
      </c>
      <c r="E34" s="32">
        <v>104.73413626636142</v>
      </c>
      <c r="F34" s="31">
        <v>0</v>
      </c>
      <c r="Q34" s="27">
        <f t="shared" si="0"/>
        <v>3</v>
      </c>
    </row>
    <row r="35" spans="1:17" x14ac:dyDescent="0.35">
      <c r="A35" s="17">
        <f t="shared" si="3"/>
        <v>45743</v>
      </c>
      <c r="B35" s="18">
        <f t="shared" si="1"/>
        <v>1</v>
      </c>
      <c r="C35" s="18">
        <f t="shared" si="4"/>
        <v>0</v>
      </c>
      <c r="D35" s="32">
        <v>194.3832005508016</v>
      </c>
      <c r="E35" s="32">
        <v>105.91921022510492</v>
      </c>
      <c r="F35" s="31">
        <v>0</v>
      </c>
      <c r="Q35" s="27">
        <f t="shared" si="0"/>
        <v>3</v>
      </c>
    </row>
    <row r="36" spans="1:17" x14ac:dyDescent="0.35">
      <c r="A36" s="17">
        <f t="shared" si="3"/>
        <v>45744</v>
      </c>
      <c r="B36" s="18">
        <f t="shared" si="1"/>
        <v>1</v>
      </c>
      <c r="C36" s="18">
        <f t="shared" si="4"/>
        <v>0</v>
      </c>
      <c r="D36" s="32">
        <v>195.78315235274761</v>
      </c>
      <c r="E36" s="32">
        <v>108.00155820348304</v>
      </c>
      <c r="F36" s="31">
        <v>0</v>
      </c>
      <c r="Q36" s="27">
        <f t="shared" si="0"/>
        <v>3</v>
      </c>
    </row>
    <row r="37" spans="1:17" x14ac:dyDescent="0.35">
      <c r="A37" s="17">
        <f t="shared" si="3"/>
        <v>45745</v>
      </c>
      <c r="B37" s="18">
        <f t="shared" si="1"/>
        <v>1</v>
      </c>
      <c r="C37" s="18">
        <f t="shared" si="4"/>
        <v>0</v>
      </c>
      <c r="D37" s="32">
        <v>147.12341597796143</v>
      </c>
      <c r="E37" s="32">
        <v>82.452941176470588</v>
      </c>
      <c r="F37" s="31">
        <v>0</v>
      </c>
      <c r="Q37" s="27">
        <f t="shared" si="0"/>
        <v>3</v>
      </c>
    </row>
    <row r="38" spans="1:17" x14ac:dyDescent="0.35">
      <c r="A38" s="17">
        <f t="shared" si="3"/>
        <v>45746</v>
      </c>
      <c r="B38" s="18">
        <f t="shared" si="1"/>
        <v>1</v>
      </c>
      <c r="C38" s="18">
        <f t="shared" si="4"/>
        <v>0</v>
      </c>
      <c r="D38" s="32">
        <v>147.10302129767211</v>
      </c>
      <c r="E38" s="32">
        <v>79.19280660377359</v>
      </c>
      <c r="F38" s="31">
        <v>0</v>
      </c>
      <c r="Q38" s="27">
        <f t="shared" si="0"/>
        <v>3</v>
      </c>
    </row>
    <row r="39" spans="1:17" x14ac:dyDescent="0.35">
      <c r="A39" s="17">
        <f t="shared" si="3"/>
        <v>45747</v>
      </c>
      <c r="B39" s="18">
        <f t="shared" si="1"/>
        <v>1</v>
      </c>
      <c r="C39" s="18">
        <f t="shared" si="4"/>
        <v>0</v>
      </c>
      <c r="D39" s="32">
        <v>212.61048792448204</v>
      </c>
      <c r="E39" s="32">
        <v>113.90967557977443</v>
      </c>
      <c r="F39" s="31">
        <v>0</v>
      </c>
      <c r="Q39" s="27">
        <f t="shared" si="0"/>
        <v>3</v>
      </c>
    </row>
    <row r="40" spans="1:17" x14ac:dyDescent="0.35">
      <c r="A40" s="17">
        <f t="shared" si="3"/>
        <v>45748</v>
      </c>
      <c r="B40" s="18">
        <f t="shared" ref="B40:B97" si="5">1-C40</f>
        <v>1</v>
      </c>
      <c r="C40" s="18">
        <f t="shared" ref="C40:C97" si="6">(F40/86400)</f>
        <v>0</v>
      </c>
      <c r="D40" s="32">
        <v>218.02987940241195</v>
      </c>
      <c r="E40" s="32">
        <v>117.95585472761428</v>
      </c>
      <c r="F40" s="31">
        <v>0</v>
      </c>
      <c r="Q40" s="27">
        <f t="shared" si="0"/>
        <v>4</v>
      </c>
    </row>
    <row r="41" spans="1:17" x14ac:dyDescent="0.35">
      <c r="A41" s="17">
        <f t="shared" si="3"/>
        <v>45749</v>
      </c>
      <c r="B41" s="18">
        <f t="shared" si="5"/>
        <v>1</v>
      </c>
      <c r="C41" s="18">
        <f t="shared" si="6"/>
        <v>0</v>
      </c>
      <c r="D41" s="32">
        <v>215.75013441892619</v>
      </c>
      <c r="E41" s="32">
        <v>116.70018621973929</v>
      </c>
      <c r="F41" s="31">
        <v>0</v>
      </c>
      <c r="Q41" s="27">
        <f t="shared" si="0"/>
        <v>4</v>
      </c>
    </row>
    <row r="42" spans="1:17" x14ac:dyDescent="0.35">
      <c r="A42" s="17">
        <f t="shared" si="3"/>
        <v>45750</v>
      </c>
      <c r="B42" s="18">
        <f t="shared" si="5"/>
        <v>1</v>
      </c>
      <c r="C42" s="18">
        <f t="shared" si="6"/>
        <v>0</v>
      </c>
      <c r="D42" s="32">
        <v>216.49594513184115</v>
      </c>
      <c r="E42" s="32">
        <v>113.7823311270713</v>
      </c>
      <c r="F42" s="31">
        <v>0</v>
      </c>
      <c r="Q42" s="27">
        <f t="shared" si="0"/>
        <v>4</v>
      </c>
    </row>
    <row r="43" spans="1:17" x14ac:dyDescent="0.35">
      <c r="A43" s="17">
        <f t="shared" si="3"/>
        <v>45751</v>
      </c>
      <c r="B43" s="18">
        <f t="shared" si="5"/>
        <v>1</v>
      </c>
      <c r="C43" s="18">
        <f t="shared" si="6"/>
        <v>0</v>
      </c>
      <c r="D43" s="32">
        <v>226.96997198437438</v>
      </c>
      <c r="E43" s="32">
        <v>116.10207597553622</v>
      </c>
      <c r="F43" s="31">
        <v>0</v>
      </c>
      <c r="Q43" s="27">
        <f t="shared" si="0"/>
        <v>4</v>
      </c>
    </row>
    <row r="44" spans="1:17" x14ac:dyDescent="0.35">
      <c r="A44" s="17">
        <f t="shared" si="3"/>
        <v>45752</v>
      </c>
      <c r="B44" s="18">
        <f t="shared" si="5"/>
        <v>1</v>
      </c>
      <c r="C44" s="18">
        <f t="shared" si="6"/>
        <v>0</v>
      </c>
      <c r="D44" s="32">
        <v>137.21434078643023</v>
      </c>
      <c r="E44" s="32">
        <v>83.62333544705136</v>
      </c>
      <c r="F44" s="31">
        <v>0</v>
      </c>
      <c r="Q44" s="27">
        <f t="shared" si="0"/>
        <v>4</v>
      </c>
    </row>
    <row r="45" spans="1:17" x14ac:dyDescent="0.35">
      <c r="A45" s="17">
        <f t="shared" si="3"/>
        <v>45753</v>
      </c>
      <c r="B45" s="18">
        <f t="shared" si="5"/>
        <v>1</v>
      </c>
      <c r="C45" s="18">
        <f t="shared" si="6"/>
        <v>0</v>
      </c>
      <c r="D45" s="32">
        <v>145.01648664013643</v>
      </c>
      <c r="E45" s="32">
        <v>93.974396488661299</v>
      </c>
      <c r="F45" s="31">
        <v>0</v>
      </c>
      <c r="Q45" s="27">
        <f t="shared" si="0"/>
        <v>4</v>
      </c>
    </row>
    <row r="46" spans="1:17" x14ac:dyDescent="0.35">
      <c r="A46" s="17">
        <f t="shared" si="3"/>
        <v>45754</v>
      </c>
      <c r="B46" s="18">
        <f t="shared" si="5"/>
        <v>0.82638888888888884</v>
      </c>
      <c r="C46" s="18">
        <f t="shared" si="6"/>
        <v>0.1736111111111111</v>
      </c>
      <c r="D46" s="32">
        <v>252.22722015695993</v>
      </c>
      <c r="E46" s="32">
        <v>125.59335003416078</v>
      </c>
      <c r="F46" s="19">
        <v>15000</v>
      </c>
      <c r="Q46" s="27">
        <f t="shared" si="0"/>
        <v>4</v>
      </c>
    </row>
    <row r="47" spans="1:17" x14ac:dyDescent="0.35">
      <c r="A47" s="17">
        <f t="shared" si="3"/>
        <v>45755</v>
      </c>
      <c r="B47" s="18">
        <f t="shared" si="5"/>
        <v>1</v>
      </c>
      <c r="C47" s="18">
        <f t="shared" si="6"/>
        <v>0</v>
      </c>
      <c r="D47" s="32">
        <v>212.51501381416315</v>
      </c>
      <c r="E47" s="32">
        <v>111.34537421030193</v>
      </c>
      <c r="F47" s="31">
        <v>0</v>
      </c>
      <c r="Q47" s="27">
        <f t="shared" si="0"/>
        <v>4</v>
      </c>
    </row>
    <row r="48" spans="1:17" x14ac:dyDescent="0.35">
      <c r="A48" s="17">
        <f t="shared" si="3"/>
        <v>45756</v>
      </c>
      <c r="B48" s="18">
        <f t="shared" si="5"/>
        <v>1</v>
      </c>
      <c r="C48" s="18">
        <f t="shared" si="6"/>
        <v>0</v>
      </c>
      <c r="D48" s="32">
        <v>214.1668048541494</v>
      </c>
      <c r="E48" s="32">
        <v>107.33563293464506</v>
      </c>
      <c r="F48" s="31">
        <v>0</v>
      </c>
      <c r="Q48" s="27">
        <f t="shared" si="0"/>
        <v>4</v>
      </c>
    </row>
    <row r="49" spans="1:17" x14ac:dyDescent="0.35">
      <c r="A49" s="17">
        <f t="shared" si="3"/>
        <v>45757</v>
      </c>
      <c r="B49" s="18">
        <f t="shared" si="5"/>
        <v>1</v>
      </c>
      <c r="C49" s="18">
        <f t="shared" si="6"/>
        <v>0</v>
      </c>
      <c r="D49" s="32">
        <v>208.22764375774361</v>
      </c>
      <c r="E49" s="32">
        <v>109.9745548065308</v>
      </c>
      <c r="F49" s="31">
        <v>0</v>
      </c>
      <c r="Q49" s="27">
        <f t="shared" si="0"/>
        <v>4</v>
      </c>
    </row>
    <row r="50" spans="1:17" x14ac:dyDescent="0.35">
      <c r="A50" s="17">
        <f t="shared" si="3"/>
        <v>45758</v>
      </c>
      <c r="B50" s="18">
        <f t="shared" si="5"/>
        <v>1</v>
      </c>
      <c r="C50" s="18">
        <f t="shared" si="6"/>
        <v>0</v>
      </c>
      <c r="D50" s="32">
        <v>198.39913679135236</v>
      </c>
      <c r="E50" s="32">
        <v>105.94608174294882</v>
      </c>
      <c r="F50" s="31">
        <v>0</v>
      </c>
      <c r="Q50" s="27">
        <f t="shared" si="0"/>
        <v>4</v>
      </c>
    </row>
    <row r="51" spans="1:17" x14ac:dyDescent="0.35">
      <c r="A51" s="17">
        <f t="shared" si="3"/>
        <v>45759</v>
      </c>
      <c r="B51" s="18">
        <f t="shared" si="5"/>
        <v>1</v>
      </c>
      <c r="C51" s="18">
        <f t="shared" si="6"/>
        <v>0</v>
      </c>
      <c r="D51" s="32">
        <v>163.15011682242991</v>
      </c>
      <c r="E51" s="32">
        <v>79.739915713425646</v>
      </c>
      <c r="F51" s="31">
        <v>0</v>
      </c>
      <c r="Q51" s="27">
        <f t="shared" si="0"/>
        <v>4</v>
      </c>
    </row>
    <row r="52" spans="1:17" x14ac:dyDescent="0.35">
      <c r="A52" s="17">
        <f t="shared" si="3"/>
        <v>45760</v>
      </c>
      <c r="B52" s="18">
        <f t="shared" si="5"/>
        <v>1</v>
      </c>
      <c r="C52" s="18">
        <f t="shared" si="6"/>
        <v>0</v>
      </c>
      <c r="D52" s="32">
        <v>152.57876175548589</v>
      </c>
      <c r="E52" s="32">
        <v>82.429618001046578</v>
      </c>
      <c r="F52" s="31">
        <v>0</v>
      </c>
      <c r="Q52" s="27">
        <f t="shared" si="0"/>
        <v>4</v>
      </c>
    </row>
    <row r="53" spans="1:17" x14ac:dyDescent="0.35">
      <c r="A53" s="17">
        <f t="shared" si="3"/>
        <v>45761</v>
      </c>
      <c r="B53" s="18">
        <f t="shared" si="5"/>
        <v>1</v>
      </c>
      <c r="C53" s="18">
        <f t="shared" si="6"/>
        <v>0</v>
      </c>
      <c r="D53" s="32">
        <v>226.51630904880159</v>
      </c>
      <c r="E53" s="32">
        <v>112.85804020100502</v>
      </c>
      <c r="F53" s="31">
        <v>0</v>
      </c>
      <c r="Q53" s="27">
        <f t="shared" si="0"/>
        <v>4</v>
      </c>
    </row>
    <row r="54" spans="1:17" x14ac:dyDescent="0.35">
      <c r="A54" s="17">
        <f t="shared" si="3"/>
        <v>45762</v>
      </c>
      <c r="B54" s="18">
        <f t="shared" si="5"/>
        <v>1</v>
      </c>
      <c r="C54" s="18">
        <f t="shared" si="6"/>
        <v>0</v>
      </c>
      <c r="D54" s="32">
        <v>237.71657650695516</v>
      </c>
      <c r="E54" s="32">
        <v>116.82820252430001</v>
      </c>
      <c r="F54" s="31">
        <v>0</v>
      </c>
      <c r="Q54" s="27">
        <f t="shared" si="0"/>
        <v>4</v>
      </c>
    </row>
    <row r="55" spans="1:17" x14ac:dyDescent="0.35">
      <c r="A55" s="17">
        <f t="shared" si="3"/>
        <v>45763</v>
      </c>
      <c r="B55" s="18">
        <f t="shared" si="5"/>
        <v>1</v>
      </c>
      <c r="C55" s="18">
        <f t="shared" si="6"/>
        <v>0</v>
      </c>
      <c r="D55" s="32">
        <v>221.41576029752298</v>
      </c>
      <c r="E55" s="32">
        <v>113.51720231126554</v>
      </c>
      <c r="F55" s="31">
        <v>0</v>
      </c>
      <c r="Q55" s="27">
        <f t="shared" si="0"/>
        <v>4</v>
      </c>
    </row>
    <row r="56" spans="1:17" x14ac:dyDescent="0.35">
      <c r="A56" s="17">
        <f t="shared" si="3"/>
        <v>45764</v>
      </c>
      <c r="B56" s="18">
        <f t="shared" si="5"/>
        <v>1</v>
      </c>
      <c r="C56" s="18">
        <f t="shared" si="6"/>
        <v>0</v>
      </c>
      <c r="D56" s="32">
        <v>213.78317256162916</v>
      </c>
      <c r="E56" s="32">
        <v>108.08845051297526</v>
      </c>
      <c r="F56" s="31">
        <v>0</v>
      </c>
      <c r="Q56" s="27">
        <f t="shared" si="0"/>
        <v>4</v>
      </c>
    </row>
    <row r="57" spans="1:17" x14ac:dyDescent="0.35">
      <c r="A57" s="17">
        <f t="shared" si="3"/>
        <v>45765</v>
      </c>
      <c r="B57" s="18">
        <f t="shared" si="5"/>
        <v>1</v>
      </c>
      <c r="C57" s="18">
        <f t="shared" si="6"/>
        <v>0</v>
      </c>
      <c r="D57" s="32">
        <v>189.4157082167651</v>
      </c>
      <c r="E57" s="32">
        <v>102.60928100830708</v>
      </c>
      <c r="F57" s="31">
        <v>0</v>
      </c>
      <c r="Q57" s="27">
        <f t="shared" si="0"/>
        <v>4</v>
      </c>
    </row>
    <row r="58" spans="1:17" x14ac:dyDescent="0.35">
      <c r="A58" s="17">
        <f t="shared" si="3"/>
        <v>45766</v>
      </c>
      <c r="B58" s="18">
        <f t="shared" si="5"/>
        <v>1</v>
      </c>
      <c r="C58" s="18">
        <f t="shared" si="6"/>
        <v>0</v>
      </c>
      <c r="D58" s="32">
        <v>173.81605351170569</v>
      </c>
      <c r="E58" s="32">
        <v>86.121151936444889</v>
      </c>
      <c r="F58" s="31">
        <v>0</v>
      </c>
      <c r="Q58" s="27">
        <f t="shared" si="0"/>
        <v>4</v>
      </c>
    </row>
    <row r="59" spans="1:17" x14ac:dyDescent="0.35">
      <c r="A59" s="17">
        <f t="shared" si="3"/>
        <v>45767</v>
      </c>
      <c r="B59" s="18">
        <f t="shared" si="5"/>
        <v>1</v>
      </c>
      <c r="C59" s="18">
        <f t="shared" si="6"/>
        <v>0</v>
      </c>
      <c r="D59" s="32">
        <v>133.96487119437938</v>
      </c>
      <c r="E59" s="32">
        <v>89.026246719160099</v>
      </c>
      <c r="F59" s="31">
        <v>0</v>
      </c>
      <c r="Q59" s="27">
        <f t="shared" si="0"/>
        <v>4</v>
      </c>
    </row>
    <row r="60" spans="1:17" x14ac:dyDescent="0.35">
      <c r="A60" s="17">
        <f t="shared" si="3"/>
        <v>45768</v>
      </c>
      <c r="B60" s="18">
        <f t="shared" si="5"/>
        <v>1</v>
      </c>
      <c r="C60" s="18">
        <f t="shared" si="6"/>
        <v>0</v>
      </c>
      <c r="D60" s="32">
        <v>169.21032005225342</v>
      </c>
      <c r="E60" s="32">
        <v>97.982388973966309</v>
      </c>
      <c r="F60" s="31">
        <v>0</v>
      </c>
      <c r="Q60" s="27">
        <f t="shared" si="0"/>
        <v>4</v>
      </c>
    </row>
    <row r="61" spans="1:17" x14ac:dyDescent="0.35">
      <c r="A61" s="17">
        <f t="shared" si="3"/>
        <v>45769</v>
      </c>
      <c r="B61" s="18">
        <f t="shared" si="5"/>
        <v>1</v>
      </c>
      <c r="C61" s="18">
        <f t="shared" si="6"/>
        <v>0</v>
      </c>
      <c r="D61" s="32">
        <v>214.48618464273292</v>
      </c>
      <c r="E61" s="32">
        <v>113.35869219767996</v>
      </c>
      <c r="F61" s="31">
        <v>0</v>
      </c>
      <c r="Q61" s="27">
        <f t="shared" si="0"/>
        <v>4</v>
      </c>
    </row>
    <row r="62" spans="1:17" x14ac:dyDescent="0.35">
      <c r="A62" s="17">
        <f t="shared" si="3"/>
        <v>45770</v>
      </c>
      <c r="B62" s="18">
        <f t="shared" si="5"/>
        <v>1</v>
      </c>
      <c r="C62" s="18">
        <f t="shared" si="6"/>
        <v>0</v>
      </c>
      <c r="D62" s="32">
        <v>231.89699493931658</v>
      </c>
      <c r="E62" s="32">
        <v>115.06633004360799</v>
      </c>
      <c r="F62" s="31">
        <v>0</v>
      </c>
      <c r="Q62" s="27">
        <f t="shared" si="0"/>
        <v>4</v>
      </c>
    </row>
    <row r="63" spans="1:17" x14ac:dyDescent="0.35">
      <c r="A63" s="17">
        <f t="shared" si="3"/>
        <v>45771</v>
      </c>
      <c r="B63" s="18">
        <f t="shared" si="5"/>
        <v>1</v>
      </c>
      <c r="C63" s="18">
        <f t="shared" si="6"/>
        <v>0</v>
      </c>
      <c r="D63" s="32">
        <v>218.23310300645221</v>
      </c>
      <c r="E63" s="32">
        <v>122.90078495801387</v>
      </c>
      <c r="F63" s="31">
        <v>0</v>
      </c>
      <c r="Q63" s="27">
        <f t="shared" si="0"/>
        <v>4</v>
      </c>
    </row>
    <row r="64" spans="1:17" x14ac:dyDescent="0.35">
      <c r="A64" s="17">
        <f t="shared" si="3"/>
        <v>45772</v>
      </c>
      <c r="B64" s="18">
        <f t="shared" si="5"/>
        <v>1</v>
      </c>
      <c r="C64" s="18">
        <f t="shared" si="6"/>
        <v>0</v>
      </c>
      <c r="D64" s="32">
        <v>226.64849659606656</v>
      </c>
      <c r="E64" s="32">
        <v>115.36019713682234</v>
      </c>
      <c r="F64" s="31">
        <v>0</v>
      </c>
      <c r="Q64" s="27">
        <f t="shared" si="0"/>
        <v>4</v>
      </c>
    </row>
    <row r="65" spans="1:17" x14ac:dyDescent="0.35">
      <c r="A65" s="17">
        <f t="shared" si="3"/>
        <v>45773</v>
      </c>
      <c r="B65" s="18">
        <f t="shared" si="5"/>
        <v>1</v>
      </c>
      <c r="C65" s="18">
        <f t="shared" si="6"/>
        <v>0</v>
      </c>
      <c r="D65" s="32">
        <v>155.42500000000001</v>
      </c>
      <c r="E65" s="32">
        <v>89.127176781002632</v>
      </c>
      <c r="F65" s="31">
        <v>0</v>
      </c>
      <c r="Q65" s="27">
        <f t="shared" si="0"/>
        <v>4</v>
      </c>
    </row>
    <row r="66" spans="1:17" x14ac:dyDescent="0.35">
      <c r="A66" s="17">
        <f t="shared" si="3"/>
        <v>45774</v>
      </c>
      <c r="B66" s="18">
        <f t="shared" si="5"/>
        <v>1</v>
      </c>
      <c r="C66" s="18">
        <f t="shared" si="6"/>
        <v>0</v>
      </c>
      <c r="D66" s="32">
        <v>196.37376800606521</v>
      </c>
      <c r="E66" s="32">
        <v>90.255895196506543</v>
      </c>
      <c r="F66" s="31">
        <v>0</v>
      </c>
      <c r="Q66" s="27">
        <f t="shared" si="0"/>
        <v>4</v>
      </c>
    </row>
    <row r="67" spans="1:17" x14ac:dyDescent="0.35">
      <c r="A67" s="17">
        <f t="shared" si="3"/>
        <v>45775</v>
      </c>
      <c r="B67" s="18">
        <f t="shared" si="5"/>
        <v>1</v>
      </c>
      <c r="C67" s="18">
        <f t="shared" si="6"/>
        <v>0</v>
      </c>
      <c r="D67" s="32">
        <v>216.56031242168575</v>
      </c>
      <c r="E67" s="32">
        <v>112.85412937867554</v>
      </c>
      <c r="F67" s="31">
        <v>0</v>
      </c>
      <c r="Q67" s="27">
        <f t="shared" si="0"/>
        <v>4</v>
      </c>
    </row>
    <row r="68" spans="1:17" x14ac:dyDescent="0.35">
      <c r="A68" s="17">
        <f t="shared" si="3"/>
        <v>45776</v>
      </c>
      <c r="B68" s="18">
        <f t="shared" si="5"/>
        <v>1</v>
      </c>
      <c r="C68" s="18">
        <f t="shared" si="6"/>
        <v>0</v>
      </c>
      <c r="D68" s="32">
        <v>221.83352867635568</v>
      </c>
      <c r="E68" s="32">
        <v>116.18880447820872</v>
      </c>
      <c r="F68" s="31">
        <v>0</v>
      </c>
      <c r="Q68" s="27">
        <f t="shared" si="0"/>
        <v>4</v>
      </c>
    </row>
    <row r="69" spans="1:17" x14ac:dyDescent="0.35">
      <c r="A69" s="17">
        <f t="shared" si="3"/>
        <v>45777</v>
      </c>
      <c r="B69" s="18">
        <f t="shared" si="5"/>
        <v>1</v>
      </c>
      <c r="C69" s="18">
        <f t="shared" si="6"/>
        <v>0</v>
      </c>
      <c r="D69" s="32">
        <v>239.15083185268938</v>
      </c>
      <c r="E69" s="32">
        <v>116.8528938619383</v>
      </c>
      <c r="F69" s="31">
        <v>0</v>
      </c>
      <c r="Q69" s="27">
        <f t="shared" si="0"/>
        <v>4</v>
      </c>
    </row>
    <row r="70" spans="1:17" x14ac:dyDescent="0.35">
      <c r="A70" s="17">
        <f t="shared" si="3"/>
        <v>45778</v>
      </c>
      <c r="B70" s="18">
        <f t="shared" si="5"/>
        <v>1</v>
      </c>
      <c r="C70" s="18">
        <f t="shared" si="6"/>
        <v>0</v>
      </c>
      <c r="D70" s="32">
        <v>160.98675213675213</v>
      </c>
      <c r="E70" s="32">
        <v>81.15384615384616</v>
      </c>
      <c r="F70" s="31">
        <v>0</v>
      </c>
      <c r="Q70" s="27">
        <f t="shared" si="0"/>
        <v>5</v>
      </c>
    </row>
    <row r="71" spans="1:17" x14ac:dyDescent="0.35">
      <c r="A71" s="17">
        <f t="shared" si="3"/>
        <v>45779</v>
      </c>
      <c r="B71" s="18">
        <f t="shared" si="5"/>
        <v>1</v>
      </c>
      <c r="C71" s="18">
        <f t="shared" si="6"/>
        <v>0</v>
      </c>
      <c r="D71" s="32">
        <v>202.61142528515288</v>
      </c>
      <c r="E71" s="32">
        <v>111.67150188521157</v>
      </c>
      <c r="F71" s="31">
        <v>0</v>
      </c>
      <c r="Q71" s="27">
        <f t="shared" si="0"/>
        <v>5</v>
      </c>
    </row>
    <row r="72" spans="1:17" x14ac:dyDescent="0.35">
      <c r="A72" s="17">
        <f t="shared" si="3"/>
        <v>45780</v>
      </c>
      <c r="B72" s="18">
        <f t="shared" si="5"/>
        <v>1</v>
      </c>
      <c r="C72" s="18">
        <f t="shared" si="6"/>
        <v>0</v>
      </c>
      <c r="D72" s="32">
        <v>146.63866305329719</v>
      </c>
      <c r="E72" s="32">
        <v>86.03012048192771</v>
      </c>
      <c r="F72" s="31">
        <v>0</v>
      </c>
      <c r="Q72" s="27">
        <f t="shared" si="0"/>
        <v>5</v>
      </c>
    </row>
    <row r="73" spans="1:17" x14ac:dyDescent="0.35">
      <c r="A73" s="17">
        <f t="shared" si="3"/>
        <v>45781</v>
      </c>
      <c r="B73" s="18">
        <f t="shared" si="5"/>
        <v>1</v>
      </c>
      <c r="C73" s="18">
        <f t="shared" si="6"/>
        <v>0</v>
      </c>
      <c r="D73" s="32">
        <v>128.02720079129574</v>
      </c>
      <c r="E73" s="32">
        <v>100.38374291115312</v>
      </c>
      <c r="F73" s="31">
        <v>0</v>
      </c>
      <c r="Q73" s="27">
        <f t="shared" ref="Q73:Q100" si="7">+IF(A73="","",MONTH(A73))</f>
        <v>5</v>
      </c>
    </row>
    <row r="74" spans="1:17" x14ac:dyDescent="0.35">
      <c r="A74" s="17">
        <f t="shared" si="3"/>
        <v>45782</v>
      </c>
      <c r="B74" s="18">
        <f t="shared" si="5"/>
        <v>1</v>
      </c>
      <c r="C74" s="18">
        <f t="shared" si="6"/>
        <v>0</v>
      </c>
      <c r="D74" s="32">
        <v>233.89490963855422</v>
      </c>
      <c r="E74" s="32">
        <v>116.33781008573199</v>
      </c>
      <c r="F74" s="31">
        <v>0</v>
      </c>
      <c r="Q74" s="27">
        <f t="shared" si="7"/>
        <v>5</v>
      </c>
    </row>
    <row r="75" spans="1:17" x14ac:dyDescent="0.35">
      <c r="A75" s="17">
        <f t="shared" ref="A75:A100" si="8">A74+1</f>
        <v>45783</v>
      </c>
      <c r="B75" s="18">
        <f t="shared" si="5"/>
        <v>1</v>
      </c>
      <c r="C75" s="18">
        <f t="shared" si="6"/>
        <v>0</v>
      </c>
      <c r="D75" s="32">
        <v>220.5321948873007</v>
      </c>
      <c r="E75" s="32">
        <v>116.02141606763753</v>
      </c>
      <c r="F75" s="31">
        <v>0</v>
      </c>
      <c r="Q75" s="27">
        <f t="shared" si="7"/>
        <v>5</v>
      </c>
    </row>
    <row r="76" spans="1:17" x14ac:dyDescent="0.35">
      <c r="A76" s="17">
        <f t="shared" si="8"/>
        <v>45784</v>
      </c>
      <c r="B76" s="18">
        <f t="shared" si="5"/>
        <v>1</v>
      </c>
      <c r="C76" s="18">
        <f t="shared" si="6"/>
        <v>0</v>
      </c>
      <c r="D76" s="32">
        <v>243.78936612648789</v>
      </c>
      <c r="E76" s="32">
        <v>126.15215423962228</v>
      </c>
      <c r="F76" s="31">
        <v>0</v>
      </c>
      <c r="Q76" s="27">
        <f t="shared" si="7"/>
        <v>5</v>
      </c>
    </row>
    <row r="77" spans="1:17" x14ac:dyDescent="0.35">
      <c r="A77" s="17">
        <f t="shared" si="8"/>
        <v>45785</v>
      </c>
      <c r="B77" s="18">
        <f t="shared" si="5"/>
        <v>1</v>
      </c>
      <c r="C77" s="18">
        <f t="shared" si="6"/>
        <v>0</v>
      </c>
      <c r="D77" s="32">
        <v>241.73385600121199</v>
      </c>
      <c r="E77" s="32">
        <v>126.34475639966969</v>
      </c>
      <c r="F77" s="31">
        <v>0</v>
      </c>
      <c r="Q77" s="27">
        <f t="shared" si="7"/>
        <v>5</v>
      </c>
    </row>
    <row r="78" spans="1:17" x14ac:dyDescent="0.35">
      <c r="A78" s="17">
        <f t="shared" si="8"/>
        <v>45786</v>
      </c>
      <c r="B78" s="18">
        <f t="shared" si="5"/>
        <v>1</v>
      </c>
      <c r="C78" s="18">
        <f t="shared" si="6"/>
        <v>0</v>
      </c>
      <c r="D78" s="32">
        <v>233.02658605588496</v>
      </c>
      <c r="E78" s="32">
        <v>130.23139588873411</v>
      </c>
      <c r="F78" s="31">
        <v>0</v>
      </c>
      <c r="Q78" s="27">
        <f t="shared" si="7"/>
        <v>5</v>
      </c>
    </row>
    <row r="79" spans="1:17" x14ac:dyDescent="0.35">
      <c r="A79" s="17">
        <f t="shared" si="8"/>
        <v>45787</v>
      </c>
      <c r="B79" s="18">
        <f t="shared" si="5"/>
        <v>1</v>
      </c>
      <c r="C79" s="18">
        <f t="shared" si="6"/>
        <v>0</v>
      </c>
      <c r="D79" s="32">
        <v>185.29022988505747</v>
      </c>
      <c r="E79" s="32">
        <v>97.845013477088955</v>
      </c>
      <c r="F79" s="31">
        <v>0</v>
      </c>
      <c r="Q79" s="27">
        <f t="shared" si="7"/>
        <v>5</v>
      </c>
    </row>
    <row r="80" spans="1:17" x14ac:dyDescent="0.35">
      <c r="A80" s="17">
        <f t="shared" si="8"/>
        <v>45788</v>
      </c>
      <c r="B80" s="18">
        <f t="shared" si="5"/>
        <v>1</v>
      </c>
      <c r="C80" s="18">
        <f t="shared" si="6"/>
        <v>0</v>
      </c>
      <c r="D80" s="32">
        <v>153.60211081794196</v>
      </c>
      <c r="E80" s="32">
        <v>86.571220930232556</v>
      </c>
      <c r="F80" s="31">
        <v>0</v>
      </c>
      <c r="Q80" s="27">
        <f t="shared" si="7"/>
        <v>5</v>
      </c>
    </row>
    <row r="81" spans="1:17" x14ac:dyDescent="0.35">
      <c r="A81" s="17">
        <f t="shared" si="8"/>
        <v>45789</v>
      </c>
      <c r="B81" s="18">
        <f t="shared" si="5"/>
        <v>1</v>
      </c>
      <c r="C81" s="18">
        <f t="shared" si="6"/>
        <v>0</v>
      </c>
      <c r="D81" s="32">
        <v>229.58504513711463</v>
      </c>
      <c r="E81" s="32">
        <v>136.18798916873772</v>
      </c>
      <c r="F81" s="31">
        <v>0</v>
      </c>
      <c r="Q81" s="27">
        <f t="shared" si="7"/>
        <v>5</v>
      </c>
    </row>
    <row r="82" spans="1:17" x14ac:dyDescent="0.35">
      <c r="A82" s="17">
        <f t="shared" si="8"/>
        <v>45790</v>
      </c>
      <c r="B82" s="18">
        <f t="shared" si="5"/>
        <v>1</v>
      </c>
      <c r="C82" s="18">
        <f t="shared" si="6"/>
        <v>0</v>
      </c>
      <c r="D82" s="32">
        <v>257.2152457972968</v>
      </c>
      <c r="E82" s="32">
        <v>134.84187624750498</v>
      </c>
      <c r="F82" s="31">
        <v>0</v>
      </c>
      <c r="Q82" s="27">
        <f t="shared" si="7"/>
        <v>5</v>
      </c>
    </row>
    <row r="83" spans="1:17" x14ac:dyDescent="0.35">
      <c r="A83" s="17">
        <f t="shared" si="8"/>
        <v>45791</v>
      </c>
      <c r="B83" s="18">
        <f t="shared" si="5"/>
        <v>1</v>
      </c>
      <c r="C83" s="18">
        <f t="shared" si="6"/>
        <v>0</v>
      </c>
      <c r="D83" s="32">
        <v>229.90381487278643</v>
      </c>
      <c r="E83" s="32">
        <v>124.65509576556884</v>
      </c>
      <c r="F83" s="31">
        <v>0</v>
      </c>
      <c r="Q83" s="27">
        <f t="shared" si="7"/>
        <v>5</v>
      </c>
    </row>
    <row r="84" spans="1:17" x14ac:dyDescent="0.35">
      <c r="A84" s="17">
        <f t="shared" si="8"/>
        <v>45792</v>
      </c>
      <c r="B84" s="18">
        <f t="shared" si="5"/>
        <v>1</v>
      </c>
      <c r="C84" s="18">
        <f t="shared" si="6"/>
        <v>0</v>
      </c>
      <c r="D84" s="32">
        <v>251.90094688954719</v>
      </c>
      <c r="E84" s="32">
        <v>135.54601048340129</v>
      </c>
      <c r="F84" s="31">
        <v>0</v>
      </c>
      <c r="Q84" s="27">
        <f t="shared" si="7"/>
        <v>5</v>
      </c>
    </row>
    <row r="85" spans="1:17" x14ac:dyDescent="0.35">
      <c r="A85" s="17">
        <f t="shared" si="8"/>
        <v>45793</v>
      </c>
      <c r="B85" s="18">
        <f t="shared" si="5"/>
        <v>1</v>
      </c>
      <c r="C85" s="18">
        <f t="shared" si="6"/>
        <v>0</v>
      </c>
      <c r="D85" s="32">
        <v>246.09265384615384</v>
      </c>
      <c r="E85" s="32">
        <v>137.46971307120086</v>
      </c>
      <c r="F85" s="31">
        <v>0</v>
      </c>
      <c r="Q85" s="27">
        <f t="shared" si="7"/>
        <v>5</v>
      </c>
    </row>
    <row r="86" spans="1:17" x14ac:dyDescent="0.35">
      <c r="A86" s="17">
        <f t="shared" si="8"/>
        <v>45794</v>
      </c>
      <c r="B86" s="18">
        <f t="shared" si="5"/>
        <v>1</v>
      </c>
      <c r="C86" s="18">
        <f t="shared" si="6"/>
        <v>0</v>
      </c>
      <c r="D86" s="32">
        <v>150.54370860927153</v>
      </c>
      <c r="E86" s="32">
        <v>95.89115646258503</v>
      </c>
      <c r="F86" s="31">
        <v>0</v>
      </c>
      <c r="Q86" s="27">
        <f t="shared" si="7"/>
        <v>5</v>
      </c>
    </row>
    <row r="87" spans="1:17" x14ac:dyDescent="0.35">
      <c r="A87" s="17">
        <f t="shared" si="8"/>
        <v>45795</v>
      </c>
      <c r="B87" s="18">
        <f t="shared" si="5"/>
        <v>1</v>
      </c>
      <c r="C87" s="18">
        <f t="shared" si="6"/>
        <v>0</v>
      </c>
      <c r="D87" s="32">
        <v>147.5247410817031</v>
      </c>
      <c r="E87" s="32">
        <v>99.486357435197817</v>
      </c>
      <c r="F87" s="31">
        <v>0</v>
      </c>
      <c r="Q87" s="27">
        <f t="shared" si="7"/>
        <v>5</v>
      </c>
    </row>
    <row r="88" spans="1:17" x14ac:dyDescent="0.35">
      <c r="A88" s="17">
        <f t="shared" si="8"/>
        <v>45796</v>
      </c>
      <c r="B88" s="18">
        <f t="shared" si="5"/>
        <v>1</v>
      </c>
      <c r="C88" s="18">
        <f t="shared" si="6"/>
        <v>0</v>
      </c>
      <c r="D88" s="32">
        <v>243.24727956473035</v>
      </c>
      <c r="E88" s="32">
        <v>139.38072722708063</v>
      </c>
      <c r="F88" s="31">
        <v>0</v>
      </c>
      <c r="Q88" s="27">
        <f t="shared" si="7"/>
        <v>5</v>
      </c>
    </row>
    <row r="89" spans="1:17" x14ac:dyDescent="0.35">
      <c r="A89" s="17">
        <f t="shared" si="8"/>
        <v>45797</v>
      </c>
      <c r="B89" s="18">
        <f t="shared" si="5"/>
        <v>1</v>
      </c>
      <c r="C89" s="18">
        <f t="shared" si="6"/>
        <v>0</v>
      </c>
      <c r="D89" s="32">
        <v>232.68763167134833</v>
      </c>
      <c r="E89" s="32">
        <v>125.3811924594476</v>
      </c>
      <c r="F89" s="31">
        <v>0</v>
      </c>
      <c r="Q89" s="27">
        <f t="shared" si="7"/>
        <v>5</v>
      </c>
    </row>
    <row r="90" spans="1:17" x14ac:dyDescent="0.35">
      <c r="A90" s="17">
        <f t="shared" si="8"/>
        <v>45798</v>
      </c>
      <c r="B90" s="18">
        <f t="shared" si="5"/>
        <v>1</v>
      </c>
      <c r="C90" s="18">
        <f t="shared" si="6"/>
        <v>0</v>
      </c>
      <c r="D90" s="32">
        <v>225.08462812877804</v>
      </c>
      <c r="E90" s="32">
        <v>123.31239655391929</v>
      </c>
      <c r="F90" s="31">
        <v>0</v>
      </c>
      <c r="Q90" s="27">
        <f t="shared" si="7"/>
        <v>5</v>
      </c>
    </row>
    <row r="91" spans="1:17" x14ac:dyDescent="0.35">
      <c r="A91" s="17">
        <f t="shared" si="8"/>
        <v>45799</v>
      </c>
      <c r="B91" s="18">
        <f t="shared" si="5"/>
        <v>1</v>
      </c>
      <c r="C91" s="18">
        <f t="shared" si="6"/>
        <v>0</v>
      </c>
      <c r="D91" s="32">
        <v>224.802317062002</v>
      </c>
      <c r="E91" s="32">
        <v>128.94111135709542</v>
      </c>
      <c r="F91" s="31">
        <v>0</v>
      </c>
      <c r="Q91" s="27">
        <f t="shared" si="7"/>
        <v>5</v>
      </c>
    </row>
    <row r="92" spans="1:17" x14ac:dyDescent="0.35">
      <c r="A92" s="17">
        <f t="shared" si="8"/>
        <v>45800</v>
      </c>
      <c r="B92" s="18">
        <f t="shared" si="5"/>
        <v>1</v>
      </c>
      <c r="C92" s="18">
        <f t="shared" si="6"/>
        <v>0</v>
      </c>
      <c r="D92" s="32">
        <v>221.63860419716934</v>
      </c>
      <c r="E92" s="32">
        <v>129.17945490632715</v>
      </c>
      <c r="F92" s="31">
        <v>0</v>
      </c>
      <c r="Q92" s="27">
        <f t="shared" si="7"/>
        <v>5</v>
      </c>
    </row>
    <row r="93" spans="1:17" x14ac:dyDescent="0.35">
      <c r="A93" s="17">
        <f t="shared" si="8"/>
        <v>45801</v>
      </c>
      <c r="B93" s="18">
        <f t="shared" si="5"/>
        <v>1</v>
      </c>
      <c r="C93" s="18">
        <f t="shared" si="6"/>
        <v>0</v>
      </c>
      <c r="D93" s="32">
        <v>175.46672428694902</v>
      </c>
      <c r="E93" s="32">
        <v>97.834913112164301</v>
      </c>
      <c r="F93" s="31">
        <v>0</v>
      </c>
      <c r="Q93" s="27">
        <f t="shared" si="7"/>
        <v>5</v>
      </c>
    </row>
    <row r="94" spans="1:17" x14ac:dyDescent="0.35">
      <c r="A94" s="17">
        <f t="shared" si="8"/>
        <v>45802</v>
      </c>
      <c r="B94" s="18">
        <f t="shared" si="5"/>
        <v>1</v>
      </c>
      <c r="C94" s="18">
        <f t="shared" si="6"/>
        <v>0</v>
      </c>
      <c r="D94" s="32">
        <v>150.51107325383305</v>
      </c>
      <c r="E94" s="32">
        <v>117.8340471092077</v>
      </c>
      <c r="F94" s="31">
        <v>0</v>
      </c>
      <c r="Q94" s="27">
        <f t="shared" si="7"/>
        <v>5</v>
      </c>
    </row>
    <row r="95" spans="1:17" x14ac:dyDescent="0.35">
      <c r="A95" s="17">
        <f t="shared" si="8"/>
        <v>45803</v>
      </c>
      <c r="B95" s="18">
        <f t="shared" si="5"/>
        <v>1</v>
      </c>
      <c r="C95" s="18">
        <f t="shared" si="6"/>
        <v>0</v>
      </c>
      <c r="D95" s="32">
        <v>226.25615980288632</v>
      </c>
      <c r="E95" s="32">
        <v>129.65543800628569</v>
      </c>
      <c r="F95" s="31">
        <v>0</v>
      </c>
      <c r="Q95" s="27">
        <f t="shared" si="7"/>
        <v>5</v>
      </c>
    </row>
    <row r="96" spans="1:17" x14ac:dyDescent="0.35">
      <c r="A96" s="17">
        <f t="shared" si="8"/>
        <v>45804</v>
      </c>
      <c r="B96" s="18">
        <f t="shared" si="5"/>
        <v>1</v>
      </c>
      <c r="C96" s="18">
        <f t="shared" si="6"/>
        <v>0</v>
      </c>
      <c r="D96" s="32">
        <v>218.53402399610394</v>
      </c>
      <c r="E96" s="32">
        <v>127.8890510948905</v>
      </c>
      <c r="F96" s="31">
        <v>0</v>
      </c>
      <c r="Q96" s="27">
        <f t="shared" si="7"/>
        <v>5</v>
      </c>
    </row>
    <row r="97" spans="1:17" x14ac:dyDescent="0.35">
      <c r="A97" s="17">
        <f t="shared" si="8"/>
        <v>45805</v>
      </c>
      <c r="B97" s="18">
        <f t="shared" si="5"/>
        <v>1</v>
      </c>
      <c r="C97" s="18">
        <f t="shared" si="6"/>
        <v>0</v>
      </c>
      <c r="D97" s="32">
        <v>229.67524141523421</v>
      </c>
      <c r="E97" s="32">
        <v>128.88318678609582</v>
      </c>
      <c r="F97" s="31">
        <v>0</v>
      </c>
      <c r="Q97" s="27">
        <f t="shared" si="7"/>
        <v>5</v>
      </c>
    </row>
    <row r="98" spans="1:17" x14ac:dyDescent="0.35">
      <c r="A98" s="17">
        <f t="shared" si="8"/>
        <v>45806</v>
      </c>
      <c r="B98" s="18">
        <f t="shared" ref="B98:B100" si="9">1-C98</f>
        <v>1</v>
      </c>
      <c r="C98" s="18">
        <f t="shared" ref="C98:C100" si="10">(F98/86400)</f>
        <v>0</v>
      </c>
      <c r="D98" s="32">
        <v>221.47218581622252</v>
      </c>
      <c r="E98" s="32">
        <v>124.67046135410425</v>
      </c>
      <c r="F98" s="31">
        <v>0</v>
      </c>
      <c r="Q98" s="27">
        <f t="shared" si="7"/>
        <v>5</v>
      </c>
    </row>
    <row r="99" spans="1:17" x14ac:dyDescent="0.35">
      <c r="A99" s="17">
        <f t="shared" si="8"/>
        <v>45807</v>
      </c>
      <c r="B99" s="18">
        <f t="shared" si="9"/>
        <v>1</v>
      </c>
      <c r="C99" s="18">
        <f t="shared" si="10"/>
        <v>0</v>
      </c>
      <c r="D99" s="32">
        <v>161.06420454545454</v>
      </c>
      <c r="E99" s="32">
        <v>86.562257885998889</v>
      </c>
      <c r="F99" s="31">
        <v>0</v>
      </c>
      <c r="Q99" s="27">
        <f t="shared" si="7"/>
        <v>5</v>
      </c>
    </row>
    <row r="100" spans="1:17" x14ac:dyDescent="0.35">
      <c r="A100" s="17">
        <f t="shared" si="8"/>
        <v>45808</v>
      </c>
      <c r="B100" s="18">
        <f t="shared" si="9"/>
        <v>1</v>
      </c>
      <c r="C100" s="18">
        <f t="shared" si="10"/>
        <v>0</v>
      </c>
      <c r="D100" s="32">
        <v>192.94577259475219</v>
      </c>
      <c r="E100" s="32">
        <v>93.818012422360255</v>
      </c>
      <c r="F100" s="31">
        <v>0</v>
      </c>
      <c r="Q100" s="27">
        <f t="shared" si="7"/>
        <v>5</v>
      </c>
    </row>
    <row r="101" spans="1:17" x14ac:dyDescent="0.35">
      <c r="A101" s="17"/>
      <c r="B101" s="10"/>
      <c r="C101" s="10"/>
      <c r="D101" s="32"/>
      <c r="E101"/>
      <c r="F101" s="10"/>
      <c r="Q101" s="27" t="str">
        <f t="shared" ref="Q101:Q135" si="11">+IF(A101="","",MONTH(A101))</f>
        <v/>
      </c>
    </row>
    <row r="102" spans="1:17" x14ac:dyDescent="0.35">
      <c r="A102" s="17"/>
      <c r="B102" s="10"/>
      <c r="C102" s="10"/>
      <c r="D102" s="32"/>
      <c r="E102"/>
      <c r="F102" s="10"/>
      <c r="Q102" s="27" t="str">
        <f t="shared" si="11"/>
        <v/>
      </c>
    </row>
    <row r="103" spans="1:17" x14ac:dyDescent="0.35">
      <c r="A103" s="17"/>
      <c r="B103" s="10"/>
      <c r="C103" s="10"/>
      <c r="D103" s="32"/>
      <c r="E103"/>
      <c r="F103" s="10"/>
      <c r="Q103" s="27" t="str">
        <f t="shared" si="11"/>
        <v/>
      </c>
    </row>
    <row r="104" spans="1:17" x14ac:dyDescent="0.35">
      <c r="A104" s="17"/>
      <c r="B104" s="10"/>
      <c r="C104" s="10"/>
      <c r="D104" s="32"/>
      <c r="E104" s="32"/>
      <c r="F104" s="10"/>
      <c r="Q104" s="27" t="str">
        <f t="shared" si="11"/>
        <v/>
      </c>
    </row>
    <row r="105" spans="1:17" x14ac:dyDescent="0.35">
      <c r="A105" s="17"/>
      <c r="B105" s="10"/>
      <c r="C105" s="10"/>
      <c r="D105" s="32"/>
      <c r="E105" s="32"/>
      <c r="F105" s="10"/>
      <c r="Q105" s="27" t="str">
        <f t="shared" si="11"/>
        <v/>
      </c>
    </row>
    <row r="106" spans="1:17" x14ac:dyDescent="0.35">
      <c r="A106" s="17"/>
      <c r="B106" s="10"/>
      <c r="C106" s="10"/>
      <c r="D106" s="32"/>
      <c r="E106" s="32"/>
      <c r="F106" s="10"/>
      <c r="Q106" s="27" t="str">
        <f t="shared" si="11"/>
        <v/>
      </c>
    </row>
    <row r="107" spans="1:17" x14ac:dyDescent="0.35">
      <c r="A107" s="17"/>
      <c r="B107" s="10"/>
      <c r="C107" s="10"/>
      <c r="D107" s="32"/>
      <c r="E107" s="32"/>
      <c r="F107" s="10"/>
      <c r="Q107" s="27" t="str">
        <f t="shared" si="11"/>
        <v/>
      </c>
    </row>
    <row r="108" spans="1:17" x14ac:dyDescent="0.35">
      <c r="A108" s="17"/>
      <c r="B108" s="10"/>
      <c r="C108" s="10"/>
      <c r="D108" s="32"/>
      <c r="E108" s="32"/>
      <c r="F108" s="10"/>
      <c r="Q108" s="27" t="str">
        <f t="shared" si="11"/>
        <v/>
      </c>
    </row>
    <row r="109" spans="1:17" x14ac:dyDescent="0.35">
      <c r="A109" s="17"/>
      <c r="D109" s="32"/>
      <c r="E109" s="32"/>
      <c r="Q109" s="27" t="str">
        <f t="shared" si="11"/>
        <v/>
      </c>
    </row>
    <row r="110" spans="1:17" x14ac:dyDescent="0.35">
      <c r="A110" s="17"/>
      <c r="D110" s="32"/>
      <c r="E110" s="32"/>
      <c r="Q110" s="27" t="str">
        <f t="shared" si="11"/>
        <v/>
      </c>
    </row>
    <row r="111" spans="1:17" x14ac:dyDescent="0.35">
      <c r="A111" s="17"/>
      <c r="D111" s="32"/>
      <c r="E111" s="32"/>
      <c r="Q111" s="27" t="str">
        <f t="shared" si="11"/>
        <v/>
      </c>
    </row>
    <row r="112" spans="1:17" x14ac:dyDescent="0.35">
      <c r="A112" s="17"/>
      <c r="D112" s="32"/>
      <c r="E112" s="32"/>
      <c r="Q112" s="27" t="str">
        <f t="shared" si="11"/>
        <v/>
      </c>
    </row>
    <row r="113" spans="1:17" x14ac:dyDescent="0.35">
      <c r="A113" s="17"/>
      <c r="D113" s="32"/>
      <c r="E113" s="32"/>
      <c r="Q113" s="27" t="str">
        <f t="shared" si="11"/>
        <v/>
      </c>
    </row>
    <row r="114" spans="1:17" x14ac:dyDescent="0.35">
      <c r="A114" s="17"/>
      <c r="D114" s="32"/>
      <c r="E114" s="32"/>
      <c r="Q114" s="27" t="str">
        <f t="shared" si="11"/>
        <v/>
      </c>
    </row>
    <row r="115" spans="1:17" x14ac:dyDescent="0.35">
      <c r="A115" s="17"/>
      <c r="D115" s="32"/>
      <c r="E115" s="32"/>
      <c r="Q115" s="27" t="str">
        <f t="shared" si="11"/>
        <v/>
      </c>
    </row>
    <row r="116" spans="1:17" x14ac:dyDescent="0.35">
      <c r="A116" s="17"/>
      <c r="D116" s="32"/>
      <c r="E116" s="32"/>
      <c r="Q116" s="27" t="str">
        <f t="shared" si="11"/>
        <v/>
      </c>
    </row>
    <row r="117" spans="1:17" x14ac:dyDescent="0.35">
      <c r="A117" s="17"/>
      <c r="D117" s="32"/>
      <c r="E117" s="32"/>
      <c r="Q117" s="27" t="str">
        <f t="shared" si="11"/>
        <v/>
      </c>
    </row>
    <row r="118" spans="1:17" x14ac:dyDescent="0.35">
      <c r="A118" s="17"/>
      <c r="D118" s="32"/>
      <c r="E118" s="32"/>
      <c r="Q118" s="27" t="str">
        <f t="shared" si="11"/>
        <v/>
      </c>
    </row>
    <row r="119" spans="1:17" x14ac:dyDescent="0.35">
      <c r="A119" s="17"/>
      <c r="D119" s="32"/>
      <c r="E119" s="32"/>
      <c r="Q119" s="27" t="str">
        <f t="shared" si="11"/>
        <v/>
      </c>
    </row>
    <row r="120" spans="1:17" x14ac:dyDescent="0.35">
      <c r="A120" s="17"/>
      <c r="D120" s="32"/>
      <c r="E120" s="32"/>
      <c r="Q120" s="27" t="str">
        <f t="shared" si="11"/>
        <v/>
      </c>
    </row>
    <row r="121" spans="1:17" x14ac:dyDescent="0.35">
      <c r="A121" s="17"/>
      <c r="D121" s="32"/>
      <c r="E121" s="32"/>
      <c r="Q121" s="27" t="str">
        <f t="shared" si="11"/>
        <v/>
      </c>
    </row>
    <row r="122" spans="1:17" x14ac:dyDescent="0.35">
      <c r="A122" s="17"/>
      <c r="D122" s="32"/>
      <c r="E122" s="32"/>
      <c r="Q122" s="27" t="str">
        <f t="shared" si="11"/>
        <v/>
      </c>
    </row>
    <row r="123" spans="1:17" x14ac:dyDescent="0.35">
      <c r="A123" s="17"/>
      <c r="D123" s="32"/>
      <c r="E123" s="32"/>
      <c r="Q123" s="27" t="str">
        <f t="shared" si="11"/>
        <v/>
      </c>
    </row>
    <row r="124" spans="1:17" x14ac:dyDescent="0.35">
      <c r="A124" s="17"/>
      <c r="D124" s="32"/>
      <c r="E124" s="32"/>
      <c r="Q124" s="27" t="str">
        <f t="shared" si="11"/>
        <v/>
      </c>
    </row>
    <row r="125" spans="1:17" x14ac:dyDescent="0.35">
      <c r="A125" s="17"/>
      <c r="D125" s="32"/>
      <c r="E125" s="32"/>
      <c r="Q125" s="27" t="str">
        <f t="shared" si="11"/>
        <v/>
      </c>
    </row>
    <row r="126" spans="1:17" x14ac:dyDescent="0.35">
      <c r="A126" s="17"/>
      <c r="D126" s="32"/>
      <c r="E126" s="32"/>
      <c r="Q126" s="27" t="str">
        <f t="shared" si="11"/>
        <v/>
      </c>
    </row>
    <row r="127" spans="1:17" x14ac:dyDescent="0.35">
      <c r="A127" s="17"/>
      <c r="D127" s="32"/>
      <c r="E127" s="32"/>
      <c r="Q127" s="27" t="str">
        <f t="shared" si="11"/>
        <v/>
      </c>
    </row>
    <row r="128" spans="1:17" x14ac:dyDescent="0.35">
      <c r="D128" s="32"/>
      <c r="E128" s="32"/>
      <c r="Q128" s="27" t="str">
        <f t="shared" si="11"/>
        <v/>
      </c>
    </row>
    <row r="129" spans="4:17" x14ac:dyDescent="0.35">
      <c r="D129" s="32"/>
      <c r="E129" s="32"/>
      <c r="Q129" s="27" t="str">
        <f t="shared" si="11"/>
        <v/>
      </c>
    </row>
    <row r="130" spans="4:17" x14ac:dyDescent="0.35">
      <c r="D130" s="32"/>
      <c r="E130" s="32"/>
      <c r="Q130" s="27" t="str">
        <f t="shared" si="11"/>
        <v/>
      </c>
    </row>
    <row r="131" spans="4:17" x14ac:dyDescent="0.35">
      <c r="D131" s="32"/>
      <c r="E131" s="32"/>
      <c r="Q131" s="27" t="str">
        <f t="shared" si="11"/>
        <v/>
      </c>
    </row>
    <row r="132" spans="4:17" x14ac:dyDescent="0.35">
      <c r="D132" s="32"/>
      <c r="E132" s="32"/>
      <c r="Q132" s="27" t="str">
        <f t="shared" si="11"/>
        <v/>
      </c>
    </row>
    <row r="133" spans="4:17" x14ac:dyDescent="0.35">
      <c r="D133" s="32"/>
      <c r="E133" s="32"/>
      <c r="Q133" s="27" t="str">
        <f t="shared" si="11"/>
        <v/>
      </c>
    </row>
    <row r="134" spans="4:17" x14ac:dyDescent="0.35">
      <c r="D134" s="32"/>
      <c r="E134" s="32"/>
      <c r="Q134" s="27" t="str">
        <f t="shared" si="11"/>
        <v/>
      </c>
    </row>
    <row r="135" spans="4:17" x14ac:dyDescent="0.35">
      <c r="D135" s="32"/>
      <c r="E135" s="32"/>
      <c r="Q135" s="27" t="str">
        <f t="shared" si="11"/>
        <v/>
      </c>
    </row>
    <row r="136" spans="4:17" x14ac:dyDescent="0.35">
      <c r="D136" s="32"/>
      <c r="E136" s="32"/>
      <c r="Q136" s="27" t="str">
        <f t="shared" ref="Q136:Q199" si="12">+IF(A136="","",MONTH(A136))</f>
        <v/>
      </c>
    </row>
    <row r="137" spans="4:17" x14ac:dyDescent="0.35">
      <c r="D137" s="32"/>
      <c r="E137" s="32"/>
      <c r="Q137" s="27" t="str">
        <f t="shared" si="12"/>
        <v/>
      </c>
    </row>
    <row r="138" spans="4:17" x14ac:dyDescent="0.35">
      <c r="D138" s="32"/>
      <c r="E138" s="32"/>
      <c r="Q138" s="27" t="str">
        <f t="shared" si="12"/>
        <v/>
      </c>
    </row>
    <row r="139" spans="4:17" x14ac:dyDescent="0.35">
      <c r="D139" s="32"/>
      <c r="E139" s="32"/>
      <c r="Q139" s="27" t="str">
        <f t="shared" si="12"/>
        <v/>
      </c>
    </row>
    <row r="140" spans="4:17" x14ac:dyDescent="0.35">
      <c r="D140" s="32"/>
      <c r="E140" s="32"/>
      <c r="Q140" s="27" t="str">
        <f t="shared" si="12"/>
        <v/>
      </c>
    </row>
    <row r="141" spans="4:17" x14ac:dyDescent="0.35">
      <c r="D141" s="32"/>
      <c r="E141" s="32"/>
      <c r="Q141" s="27" t="str">
        <f t="shared" si="12"/>
        <v/>
      </c>
    </row>
    <row r="142" spans="4:17" x14ac:dyDescent="0.35">
      <c r="D142" s="32"/>
      <c r="E142" s="32"/>
      <c r="Q142" s="27" t="str">
        <f t="shared" si="12"/>
        <v/>
      </c>
    </row>
    <row r="143" spans="4:17" x14ac:dyDescent="0.35">
      <c r="D143" s="32"/>
      <c r="E143" s="32"/>
      <c r="Q143" s="27" t="str">
        <f t="shared" si="12"/>
        <v/>
      </c>
    </row>
    <row r="144" spans="4:17" x14ac:dyDescent="0.35">
      <c r="D144" s="32"/>
      <c r="E144" s="32"/>
      <c r="Q144" s="27" t="str">
        <f t="shared" si="12"/>
        <v/>
      </c>
    </row>
    <row r="145" spans="4:17" x14ac:dyDescent="0.35">
      <c r="D145" s="32"/>
      <c r="E145" s="32"/>
      <c r="Q145" s="27" t="str">
        <f t="shared" si="12"/>
        <v/>
      </c>
    </row>
    <row r="146" spans="4:17" x14ac:dyDescent="0.35">
      <c r="D146" s="32"/>
      <c r="E146" s="32"/>
      <c r="Q146" s="27" t="str">
        <f t="shared" si="12"/>
        <v/>
      </c>
    </row>
    <row r="147" spans="4:17" x14ac:dyDescent="0.35">
      <c r="D147" s="32"/>
      <c r="E147" s="32"/>
      <c r="Q147" s="27" t="str">
        <f t="shared" si="12"/>
        <v/>
      </c>
    </row>
    <row r="148" spans="4:17" x14ac:dyDescent="0.35">
      <c r="D148" s="32"/>
      <c r="E148" s="32"/>
      <c r="Q148" s="27" t="str">
        <f t="shared" si="12"/>
        <v/>
      </c>
    </row>
    <row r="149" spans="4:17" x14ac:dyDescent="0.35">
      <c r="D149" s="32"/>
      <c r="E149" s="32"/>
      <c r="Q149" s="27" t="str">
        <f t="shared" si="12"/>
        <v/>
      </c>
    </row>
    <row r="150" spans="4:17" x14ac:dyDescent="0.35">
      <c r="D150" s="32"/>
      <c r="E150" s="32"/>
      <c r="Q150" s="27" t="str">
        <f t="shared" si="12"/>
        <v/>
      </c>
    </row>
    <row r="151" spans="4:17" x14ac:dyDescent="0.35">
      <c r="D151" s="32"/>
      <c r="E151" s="32"/>
      <c r="Q151" s="27" t="str">
        <f t="shared" si="12"/>
        <v/>
      </c>
    </row>
    <row r="152" spans="4:17" x14ac:dyDescent="0.35">
      <c r="D152" s="32"/>
      <c r="E152" s="32"/>
      <c r="Q152" s="27" t="str">
        <f t="shared" si="12"/>
        <v/>
      </c>
    </row>
    <row r="153" spans="4:17" x14ac:dyDescent="0.35">
      <c r="D153" s="32"/>
      <c r="E153" s="32"/>
      <c r="Q153" s="27" t="str">
        <f t="shared" si="12"/>
        <v/>
      </c>
    </row>
    <row r="154" spans="4:17" x14ac:dyDescent="0.35">
      <c r="D154" s="32"/>
      <c r="E154" s="32"/>
      <c r="Q154" s="27" t="str">
        <f t="shared" si="12"/>
        <v/>
      </c>
    </row>
    <row r="155" spans="4:17" x14ac:dyDescent="0.35">
      <c r="D155" s="32"/>
      <c r="E155" s="32"/>
      <c r="Q155" s="27" t="str">
        <f t="shared" si="12"/>
        <v/>
      </c>
    </row>
    <row r="156" spans="4:17" x14ac:dyDescent="0.35">
      <c r="D156" s="32"/>
      <c r="E156" s="32"/>
      <c r="Q156" s="27" t="str">
        <f t="shared" si="12"/>
        <v/>
      </c>
    </row>
    <row r="157" spans="4:17" x14ac:dyDescent="0.35">
      <c r="D157" s="32"/>
      <c r="E157" s="32"/>
      <c r="Q157" s="27" t="str">
        <f t="shared" si="12"/>
        <v/>
      </c>
    </row>
    <row r="158" spans="4:17" x14ac:dyDescent="0.35">
      <c r="D158" s="32"/>
      <c r="E158" s="32"/>
      <c r="Q158" s="27" t="str">
        <f t="shared" si="12"/>
        <v/>
      </c>
    </row>
    <row r="159" spans="4:17" x14ac:dyDescent="0.35">
      <c r="D159" s="32"/>
      <c r="E159" s="32"/>
      <c r="Q159" s="27" t="str">
        <f t="shared" si="12"/>
        <v/>
      </c>
    </row>
    <row r="160" spans="4:17" x14ac:dyDescent="0.35">
      <c r="D160" s="32"/>
      <c r="E160" s="32"/>
      <c r="Q160" s="27" t="str">
        <f t="shared" si="12"/>
        <v/>
      </c>
    </row>
    <row r="161" spans="4:17" x14ac:dyDescent="0.35">
      <c r="D161" s="32"/>
      <c r="E161" s="32"/>
      <c r="Q161" s="27" t="str">
        <f t="shared" si="12"/>
        <v/>
      </c>
    </row>
    <row r="162" spans="4:17" x14ac:dyDescent="0.35">
      <c r="D162" s="32"/>
      <c r="E162" s="32"/>
      <c r="Q162" s="27" t="str">
        <f t="shared" si="12"/>
        <v/>
      </c>
    </row>
    <row r="163" spans="4:17" x14ac:dyDescent="0.35">
      <c r="D163" s="32"/>
      <c r="E163" s="32"/>
      <c r="Q163" s="27" t="str">
        <f t="shared" si="12"/>
        <v/>
      </c>
    </row>
    <row r="164" spans="4:17" x14ac:dyDescent="0.35">
      <c r="D164" s="32"/>
      <c r="E164" s="32"/>
      <c r="Q164" s="27" t="str">
        <f t="shared" si="12"/>
        <v/>
      </c>
    </row>
    <row r="165" spans="4:17" x14ac:dyDescent="0.35">
      <c r="D165" s="32"/>
      <c r="E165" s="32"/>
      <c r="Q165" s="27" t="str">
        <f t="shared" si="12"/>
        <v/>
      </c>
    </row>
    <row r="166" spans="4:17" x14ac:dyDescent="0.35">
      <c r="D166" s="32"/>
      <c r="E166" s="32"/>
      <c r="Q166" s="27" t="str">
        <f t="shared" si="12"/>
        <v/>
      </c>
    </row>
    <row r="167" spans="4:17" x14ac:dyDescent="0.35">
      <c r="D167" s="32"/>
      <c r="E167" s="32"/>
      <c r="Q167" s="27" t="str">
        <f t="shared" si="12"/>
        <v/>
      </c>
    </row>
    <row r="168" spans="4:17" x14ac:dyDescent="0.35">
      <c r="D168" s="32"/>
      <c r="E168" s="32"/>
      <c r="Q168" s="27" t="str">
        <f t="shared" si="12"/>
        <v/>
      </c>
    </row>
    <row r="169" spans="4:17" x14ac:dyDescent="0.35">
      <c r="D169" s="32"/>
      <c r="E169" s="32"/>
      <c r="Q169" s="27" t="str">
        <f t="shared" si="12"/>
        <v/>
      </c>
    </row>
    <row r="170" spans="4:17" x14ac:dyDescent="0.35">
      <c r="D170" s="32"/>
      <c r="E170" s="32"/>
      <c r="Q170" s="27" t="str">
        <f t="shared" si="12"/>
        <v/>
      </c>
    </row>
    <row r="171" spans="4:17" x14ac:dyDescent="0.35">
      <c r="D171" s="32"/>
      <c r="E171" s="32"/>
      <c r="Q171" s="27" t="str">
        <f t="shared" si="12"/>
        <v/>
      </c>
    </row>
    <row r="172" spans="4:17" x14ac:dyDescent="0.35">
      <c r="D172" s="32"/>
      <c r="E172" s="32"/>
      <c r="Q172" s="27" t="str">
        <f t="shared" si="12"/>
        <v/>
      </c>
    </row>
    <row r="173" spans="4:17" x14ac:dyDescent="0.35">
      <c r="D173" s="32"/>
      <c r="E173" s="32"/>
      <c r="Q173" s="27" t="str">
        <f t="shared" si="12"/>
        <v/>
      </c>
    </row>
    <row r="174" spans="4:17" x14ac:dyDescent="0.35">
      <c r="D174" s="32"/>
      <c r="E174" s="32"/>
      <c r="Q174" s="27" t="str">
        <f t="shared" si="12"/>
        <v/>
      </c>
    </row>
    <row r="175" spans="4:17" x14ac:dyDescent="0.35">
      <c r="D175" s="32"/>
      <c r="E175" s="32"/>
      <c r="Q175" s="27" t="str">
        <f t="shared" si="12"/>
        <v/>
      </c>
    </row>
    <row r="176" spans="4:17" x14ac:dyDescent="0.35">
      <c r="D176" s="32"/>
      <c r="E176" s="32"/>
      <c r="Q176" s="27" t="str">
        <f t="shared" si="12"/>
        <v/>
      </c>
    </row>
    <row r="177" spans="4:17" x14ac:dyDescent="0.35">
      <c r="D177" s="32"/>
      <c r="E177" s="32"/>
      <c r="Q177" s="27" t="str">
        <f t="shared" si="12"/>
        <v/>
      </c>
    </row>
    <row r="178" spans="4:17" x14ac:dyDescent="0.35">
      <c r="D178" s="32"/>
      <c r="E178" s="32"/>
      <c r="Q178" s="27" t="str">
        <f t="shared" si="12"/>
        <v/>
      </c>
    </row>
    <row r="179" spans="4:17" x14ac:dyDescent="0.35">
      <c r="D179" s="32"/>
      <c r="E179" s="32"/>
      <c r="Q179" s="27" t="str">
        <f t="shared" si="12"/>
        <v/>
      </c>
    </row>
    <row r="180" spans="4:17" x14ac:dyDescent="0.35">
      <c r="D180" s="32"/>
      <c r="E180" s="32"/>
      <c r="Q180" s="27" t="str">
        <f t="shared" si="12"/>
        <v/>
      </c>
    </row>
    <row r="181" spans="4:17" x14ac:dyDescent="0.35">
      <c r="D181" s="32"/>
      <c r="E181" s="32"/>
      <c r="Q181" s="27" t="str">
        <f t="shared" si="12"/>
        <v/>
      </c>
    </row>
    <row r="182" spans="4:17" x14ac:dyDescent="0.35">
      <c r="D182" s="32"/>
      <c r="E182" s="32"/>
      <c r="Q182" s="27" t="str">
        <f t="shared" si="12"/>
        <v/>
      </c>
    </row>
    <row r="183" spans="4:17" x14ac:dyDescent="0.35">
      <c r="D183" s="32"/>
      <c r="E183" s="32"/>
      <c r="Q183" s="27" t="str">
        <f t="shared" si="12"/>
        <v/>
      </c>
    </row>
    <row r="184" spans="4:17" x14ac:dyDescent="0.35">
      <c r="D184" s="32"/>
      <c r="E184" s="32"/>
      <c r="Q184" s="27" t="str">
        <f t="shared" si="12"/>
        <v/>
      </c>
    </row>
    <row r="185" spans="4:17" x14ac:dyDescent="0.35">
      <c r="D185" s="32"/>
      <c r="E185" s="32"/>
      <c r="Q185" s="27" t="str">
        <f t="shared" si="12"/>
        <v/>
      </c>
    </row>
    <row r="186" spans="4:17" x14ac:dyDescent="0.35">
      <c r="D186" s="32"/>
      <c r="E186" s="32"/>
      <c r="Q186" s="27" t="str">
        <f t="shared" si="12"/>
        <v/>
      </c>
    </row>
    <row r="187" spans="4:17" x14ac:dyDescent="0.35">
      <c r="D187" s="32"/>
      <c r="E187" s="32"/>
      <c r="Q187" s="27" t="str">
        <f t="shared" si="12"/>
        <v/>
      </c>
    </row>
    <row r="188" spans="4:17" x14ac:dyDescent="0.35">
      <c r="D188" s="32"/>
      <c r="E188" s="32"/>
      <c r="Q188" s="27" t="str">
        <f t="shared" si="12"/>
        <v/>
      </c>
    </row>
    <row r="189" spans="4:17" x14ac:dyDescent="0.35">
      <c r="D189" s="32"/>
      <c r="E189" s="32"/>
      <c r="Q189" s="27" t="str">
        <f t="shared" si="12"/>
        <v/>
      </c>
    </row>
    <row r="190" spans="4:17" x14ac:dyDescent="0.35">
      <c r="D190" s="32"/>
      <c r="E190" s="32"/>
      <c r="Q190" s="27" t="str">
        <f t="shared" si="12"/>
        <v/>
      </c>
    </row>
    <row r="191" spans="4:17" x14ac:dyDescent="0.35">
      <c r="D191" s="32"/>
      <c r="E191" s="32"/>
      <c r="Q191" s="27" t="str">
        <f t="shared" si="12"/>
        <v/>
      </c>
    </row>
    <row r="192" spans="4:17" x14ac:dyDescent="0.35">
      <c r="D192" s="32"/>
      <c r="E192" s="32"/>
      <c r="Q192" s="27" t="str">
        <f t="shared" si="12"/>
        <v/>
      </c>
    </row>
    <row r="193" spans="4:17" x14ac:dyDescent="0.35">
      <c r="D193" s="32"/>
      <c r="E193" s="32"/>
      <c r="Q193" s="27" t="str">
        <f t="shared" si="12"/>
        <v/>
      </c>
    </row>
    <row r="194" spans="4:17" x14ac:dyDescent="0.35">
      <c r="D194" s="32"/>
      <c r="E194" s="32"/>
      <c r="Q194" s="27" t="str">
        <f t="shared" si="12"/>
        <v/>
      </c>
    </row>
    <row r="195" spans="4:17" x14ac:dyDescent="0.35">
      <c r="D195" s="32"/>
      <c r="E195" s="32"/>
      <c r="Q195" s="27" t="str">
        <f t="shared" si="12"/>
        <v/>
      </c>
    </row>
    <row r="196" spans="4:17" x14ac:dyDescent="0.35">
      <c r="D196" s="32"/>
      <c r="E196" s="32"/>
      <c r="Q196" s="27" t="str">
        <f t="shared" si="12"/>
        <v/>
      </c>
    </row>
    <row r="197" spans="4:17" x14ac:dyDescent="0.35">
      <c r="D197" s="32"/>
      <c r="E197" s="32"/>
      <c r="Q197" s="27" t="str">
        <f t="shared" si="12"/>
        <v/>
      </c>
    </row>
    <row r="198" spans="4:17" x14ac:dyDescent="0.35">
      <c r="D198" s="32"/>
      <c r="E198" s="32"/>
      <c r="Q198" s="27" t="str">
        <f t="shared" si="12"/>
        <v/>
      </c>
    </row>
    <row r="199" spans="4:17" x14ac:dyDescent="0.35">
      <c r="D199" s="32"/>
      <c r="E199" s="32"/>
      <c r="Q199" s="27" t="str">
        <f t="shared" si="12"/>
        <v/>
      </c>
    </row>
    <row r="200" spans="4:17" x14ac:dyDescent="0.35">
      <c r="D200" s="32"/>
      <c r="E200" s="32"/>
      <c r="Q200" s="27" t="str">
        <f t="shared" ref="Q200:Q263" si="13">+IF(A200="","",MONTH(A200))</f>
        <v/>
      </c>
    </row>
    <row r="201" spans="4:17" x14ac:dyDescent="0.35">
      <c r="D201" s="32"/>
      <c r="E201" s="32"/>
      <c r="Q201" s="27" t="str">
        <f t="shared" si="13"/>
        <v/>
      </c>
    </row>
    <row r="202" spans="4:17" x14ac:dyDescent="0.35">
      <c r="D202" s="32"/>
      <c r="E202" s="32"/>
      <c r="Q202" s="27" t="str">
        <f t="shared" si="13"/>
        <v/>
      </c>
    </row>
    <row r="203" spans="4:17" x14ac:dyDescent="0.35">
      <c r="D203" s="32"/>
      <c r="E203" s="32"/>
      <c r="Q203" s="27" t="str">
        <f t="shared" si="13"/>
        <v/>
      </c>
    </row>
    <row r="204" spans="4:17" x14ac:dyDescent="0.35">
      <c r="D204" s="32"/>
      <c r="E204" s="32"/>
      <c r="Q204" s="27" t="str">
        <f t="shared" si="13"/>
        <v/>
      </c>
    </row>
    <row r="205" spans="4:17" x14ac:dyDescent="0.35">
      <c r="D205" s="32"/>
      <c r="E205" s="32"/>
      <c r="Q205" s="27" t="str">
        <f t="shared" si="13"/>
        <v/>
      </c>
    </row>
    <row r="206" spans="4:17" x14ac:dyDescent="0.35">
      <c r="D206" s="32"/>
      <c r="E206" s="32"/>
      <c r="Q206" s="27" t="str">
        <f t="shared" si="13"/>
        <v/>
      </c>
    </row>
    <row r="207" spans="4:17" x14ac:dyDescent="0.35">
      <c r="D207" s="32"/>
      <c r="E207" s="32"/>
      <c r="Q207" s="27" t="str">
        <f t="shared" si="13"/>
        <v/>
      </c>
    </row>
    <row r="208" spans="4:17" x14ac:dyDescent="0.35">
      <c r="D208" s="32"/>
      <c r="E208" s="32"/>
      <c r="Q208" s="27" t="str">
        <f t="shared" si="13"/>
        <v/>
      </c>
    </row>
    <row r="209" spans="4:17" x14ac:dyDescent="0.35">
      <c r="D209" s="32"/>
      <c r="E209" s="32"/>
      <c r="Q209" s="27" t="str">
        <f t="shared" si="13"/>
        <v/>
      </c>
    </row>
    <row r="210" spans="4:17" x14ac:dyDescent="0.35">
      <c r="D210" s="32"/>
      <c r="E210" s="32"/>
      <c r="Q210" s="27" t="str">
        <f t="shared" si="13"/>
        <v/>
      </c>
    </row>
    <row r="211" spans="4:17" x14ac:dyDescent="0.35">
      <c r="D211" s="32"/>
      <c r="E211" s="32"/>
      <c r="Q211" s="27" t="str">
        <f t="shared" si="13"/>
        <v/>
      </c>
    </row>
    <row r="212" spans="4:17" x14ac:dyDescent="0.35">
      <c r="D212" s="32"/>
      <c r="E212" s="32"/>
      <c r="Q212" s="27" t="str">
        <f t="shared" si="13"/>
        <v/>
      </c>
    </row>
    <row r="213" spans="4:17" x14ac:dyDescent="0.35">
      <c r="D213" s="32"/>
      <c r="E213" s="32"/>
      <c r="Q213" s="27" t="str">
        <f t="shared" si="13"/>
        <v/>
      </c>
    </row>
    <row r="214" spans="4:17" x14ac:dyDescent="0.35">
      <c r="D214" s="32"/>
      <c r="E214" s="32"/>
      <c r="Q214" s="27" t="str">
        <f t="shared" si="13"/>
        <v/>
      </c>
    </row>
    <row r="215" spans="4:17" x14ac:dyDescent="0.35">
      <c r="D215" s="32"/>
      <c r="E215" s="32"/>
      <c r="Q215" s="27" t="str">
        <f t="shared" si="13"/>
        <v/>
      </c>
    </row>
    <row r="216" spans="4:17" x14ac:dyDescent="0.35">
      <c r="D216" s="32"/>
      <c r="E216" s="32"/>
      <c r="Q216" s="27" t="str">
        <f t="shared" si="13"/>
        <v/>
      </c>
    </row>
    <row r="217" spans="4:17" x14ac:dyDescent="0.35">
      <c r="D217" s="32"/>
      <c r="E217" s="32"/>
      <c r="Q217" s="27" t="str">
        <f t="shared" si="13"/>
        <v/>
      </c>
    </row>
    <row r="218" spans="4:17" x14ac:dyDescent="0.35">
      <c r="D218" s="32"/>
      <c r="E218" s="32"/>
      <c r="Q218" s="27" t="str">
        <f t="shared" si="13"/>
        <v/>
      </c>
    </row>
    <row r="219" spans="4:17" x14ac:dyDescent="0.35">
      <c r="D219" s="32"/>
      <c r="E219" s="32"/>
      <c r="Q219" s="27" t="str">
        <f t="shared" si="13"/>
        <v/>
      </c>
    </row>
    <row r="220" spans="4:17" x14ac:dyDescent="0.35">
      <c r="D220" s="32"/>
      <c r="E220" s="32"/>
      <c r="Q220" s="27" t="str">
        <f t="shared" si="13"/>
        <v/>
      </c>
    </row>
    <row r="221" spans="4:17" x14ac:dyDescent="0.35">
      <c r="D221" s="32"/>
      <c r="E221" s="32"/>
      <c r="Q221" s="27" t="str">
        <f t="shared" si="13"/>
        <v/>
      </c>
    </row>
    <row r="222" spans="4:17" x14ac:dyDescent="0.35">
      <c r="D222" s="32"/>
      <c r="E222" s="32"/>
      <c r="Q222" s="27" t="str">
        <f t="shared" si="13"/>
        <v/>
      </c>
    </row>
    <row r="223" spans="4:17" x14ac:dyDescent="0.35">
      <c r="D223" s="32"/>
      <c r="E223" s="32"/>
      <c r="Q223" s="27" t="str">
        <f t="shared" si="13"/>
        <v/>
      </c>
    </row>
    <row r="224" spans="4:17" x14ac:dyDescent="0.35">
      <c r="D224" s="32"/>
      <c r="E224" s="32"/>
      <c r="Q224" s="27" t="str">
        <f t="shared" si="13"/>
        <v/>
      </c>
    </row>
    <row r="225" spans="4:17" x14ac:dyDescent="0.35">
      <c r="D225" s="32"/>
      <c r="E225" s="32"/>
      <c r="Q225" s="27" t="str">
        <f t="shared" si="13"/>
        <v/>
      </c>
    </row>
    <row r="226" spans="4:17" x14ac:dyDescent="0.35">
      <c r="D226" s="32"/>
      <c r="E226" s="32"/>
      <c r="Q226" s="27" t="str">
        <f t="shared" si="13"/>
        <v/>
      </c>
    </row>
    <row r="227" spans="4:17" x14ac:dyDescent="0.35">
      <c r="D227" s="32"/>
      <c r="E227" s="32"/>
      <c r="Q227" s="27" t="str">
        <f t="shared" si="13"/>
        <v/>
      </c>
    </row>
    <row r="228" spans="4:17" x14ac:dyDescent="0.35">
      <c r="D228" s="32"/>
      <c r="E228" s="32"/>
      <c r="Q228" s="27" t="str">
        <f t="shared" si="13"/>
        <v/>
      </c>
    </row>
    <row r="229" spans="4:17" x14ac:dyDescent="0.35">
      <c r="D229" s="32"/>
      <c r="E229" s="32"/>
      <c r="Q229" s="27" t="str">
        <f t="shared" si="13"/>
        <v/>
      </c>
    </row>
    <row r="230" spans="4:17" x14ac:dyDescent="0.35">
      <c r="D230" s="32"/>
      <c r="E230" s="32"/>
      <c r="Q230" s="27" t="str">
        <f t="shared" si="13"/>
        <v/>
      </c>
    </row>
    <row r="231" spans="4:17" x14ac:dyDescent="0.35">
      <c r="D231" s="32"/>
      <c r="E231" s="32"/>
      <c r="Q231" s="27" t="str">
        <f t="shared" si="13"/>
        <v/>
      </c>
    </row>
    <row r="232" spans="4:17" x14ac:dyDescent="0.35">
      <c r="D232" s="32"/>
      <c r="E232" s="32"/>
      <c r="Q232" s="27" t="str">
        <f t="shared" si="13"/>
        <v/>
      </c>
    </row>
    <row r="233" spans="4:17" x14ac:dyDescent="0.35">
      <c r="D233" s="32"/>
      <c r="E233" s="32"/>
      <c r="Q233" s="27" t="str">
        <f t="shared" si="13"/>
        <v/>
      </c>
    </row>
    <row r="234" spans="4:17" x14ac:dyDescent="0.35">
      <c r="D234" s="32"/>
      <c r="E234" s="32"/>
      <c r="Q234" s="27" t="str">
        <f t="shared" si="13"/>
        <v/>
      </c>
    </row>
    <row r="235" spans="4:17" x14ac:dyDescent="0.35">
      <c r="D235" s="32"/>
      <c r="E235" s="32"/>
      <c r="Q235" s="27" t="str">
        <f t="shared" si="13"/>
        <v/>
      </c>
    </row>
    <row r="236" spans="4:17" x14ac:dyDescent="0.35">
      <c r="D236" s="32"/>
      <c r="E236" s="32"/>
      <c r="Q236" s="27" t="str">
        <f t="shared" si="13"/>
        <v/>
      </c>
    </row>
    <row r="237" spans="4:17" x14ac:dyDescent="0.35">
      <c r="D237" s="32"/>
      <c r="E237" s="32"/>
      <c r="Q237" s="27" t="str">
        <f t="shared" si="13"/>
        <v/>
      </c>
    </row>
    <row r="238" spans="4:17" x14ac:dyDescent="0.35">
      <c r="D238" s="32"/>
      <c r="E238" s="32"/>
      <c r="Q238" s="27" t="str">
        <f t="shared" si="13"/>
        <v/>
      </c>
    </row>
    <row r="239" spans="4:17" x14ac:dyDescent="0.35">
      <c r="D239" s="32"/>
      <c r="E239" s="32"/>
      <c r="Q239" s="27" t="str">
        <f t="shared" si="13"/>
        <v/>
      </c>
    </row>
    <row r="240" spans="4:17" x14ac:dyDescent="0.35">
      <c r="D240" s="32"/>
      <c r="E240" s="32"/>
      <c r="Q240" s="27" t="str">
        <f t="shared" si="13"/>
        <v/>
      </c>
    </row>
    <row r="241" spans="4:17" x14ac:dyDescent="0.35">
      <c r="D241" s="32"/>
      <c r="E241" s="32"/>
      <c r="Q241" s="27" t="str">
        <f t="shared" si="13"/>
        <v/>
      </c>
    </row>
    <row r="242" spans="4:17" x14ac:dyDescent="0.35">
      <c r="D242" s="32"/>
      <c r="E242" s="32"/>
      <c r="Q242" s="27" t="str">
        <f t="shared" si="13"/>
        <v/>
      </c>
    </row>
    <row r="243" spans="4:17" x14ac:dyDescent="0.35">
      <c r="D243" s="32"/>
      <c r="E243" s="32"/>
      <c r="Q243" s="27" t="str">
        <f t="shared" si="13"/>
        <v/>
      </c>
    </row>
    <row r="244" spans="4:17" x14ac:dyDescent="0.35">
      <c r="D244" s="32"/>
      <c r="E244" s="32"/>
      <c r="Q244" s="27" t="str">
        <f t="shared" si="13"/>
        <v/>
      </c>
    </row>
    <row r="245" spans="4:17" x14ac:dyDescent="0.35">
      <c r="D245" s="32"/>
      <c r="E245" s="32"/>
      <c r="Q245" s="27" t="str">
        <f t="shared" si="13"/>
        <v/>
      </c>
    </row>
    <row r="246" spans="4:17" x14ac:dyDescent="0.35">
      <c r="D246" s="32"/>
      <c r="E246" s="32"/>
      <c r="Q246" s="27" t="str">
        <f t="shared" si="13"/>
        <v/>
      </c>
    </row>
    <row r="247" spans="4:17" x14ac:dyDescent="0.35">
      <c r="D247" s="32"/>
      <c r="E247" s="32"/>
      <c r="Q247" s="27" t="str">
        <f t="shared" si="13"/>
        <v/>
      </c>
    </row>
    <row r="248" spans="4:17" x14ac:dyDescent="0.35">
      <c r="D248" s="32"/>
      <c r="E248" s="32"/>
      <c r="Q248" s="27" t="str">
        <f t="shared" si="13"/>
        <v/>
      </c>
    </row>
    <row r="249" spans="4:17" x14ac:dyDescent="0.35">
      <c r="D249" s="32"/>
      <c r="E249" s="32"/>
      <c r="Q249" s="27" t="str">
        <f t="shared" si="13"/>
        <v/>
      </c>
    </row>
    <row r="250" spans="4:17" x14ac:dyDescent="0.35">
      <c r="D250" s="32"/>
      <c r="E250" s="32"/>
      <c r="Q250" s="27" t="str">
        <f t="shared" si="13"/>
        <v/>
      </c>
    </row>
    <row r="251" spans="4:17" x14ac:dyDescent="0.35">
      <c r="D251" s="32"/>
      <c r="E251" s="32"/>
      <c r="Q251" s="27" t="str">
        <f t="shared" si="13"/>
        <v/>
      </c>
    </row>
    <row r="252" spans="4:17" x14ac:dyDescent="0.35">
      <c r="D252" s="32"/>
      <c r="E252" s="32"/>
      <c r="Q252" s="27" t="str">
        <f t="shared" si="13"/>
        <v/>
      </c>
    </row>
    <row r="253" spans="4:17" x14ac:dyDescent="0.35">
      <c r="D253" s="32"/>
      <c r="E253" s="32"/>
      <c r="Q253" s="27" t="str">
        <f t="shared" si="13"/>
        <v/>
      </c>
    </row>
    <row r="254" spans="4:17" x14ac:dyDescent="0.35">
      <c r="D254" s="32"/>
      <c r="E254" s="32"/>
      <c r="Q254" s="27" t="str">
        <f t="shared" si="13"/>
        <v/>
      </c>
    </row>
    <row r="255" spans="4:17" x14ac:dyDescent="0.35">
      <c r="D255" s="32"/>
      <c r="E255" s="32"/>
      <c r="Q255" s="27" t="str">
        <f t="shared" si="13"/>
        <v/>
      </c>
    </row>
    <row r="256" spans="4:17" x14ac:dyDescent="0.35">
      <c r="D256" s="32"/>
      <c r="Q256" s="27" t="str">
        <f t="shared" si="13"/>
        <v/>
      </c>
    </row>
    <row r="257" spans="4:17" x14ac:dyDescent="0.35">
      <c r="D257" s="32"/>
      <c r="Q257" s="27" t="str">
        <f t="shared" si="13"/>
        <v/>
      </c>
    </row>
    <row r="258" spans="4:17" x14ac:dyDescent="0.35">
      <c r="D258" s="32"/>
      <c r="Q258" s="27" t="str">
        <f t="shared" si="13"/>
        <v/>
      </c>
    </row>
    <row r="259" spans="4:17" x14ac:dyDescent="0.35">
      <c r="D259" s="32"/>
      <c r="Q259" s="27" t="str">
        <f t="shared" si="13"/>
        <v/>
      </c>
    </row>
    <row r="260" spans="4:17" x14ac:dyDescent="0.35">
      <c r="D260" s="32"/>
      <c r="Q260" s="27" t="str">
        <f t="shared" si="13"/>
        <v/>
      </c>
    </row>
    <row r="261" spans="4:17" x14ac:dyDescent="0.35">
      <c r="D261" s="32"/>
      <c r="Q261" s="27" t="str">
        <f t="shared" si="13"/>
        <v/>
      </c>
    </row>
    <row r="262" spans="4:17" x14ac:dyDescent="0.35">
      <c r="D262" s="32"/>
      <c r="Q262" s="27" t="str">
        <f t="shared" si="13"/>
        <v/>
      </c>
    </row>
    <row r="263" spans="4:17" x14ac:dyDescent="0.35">
      <c r="D263" s="32"/>
      <c r="Q263" s="27" t="str">
        <f t="shared" si="13"/>
        <v/>
      </c>
    </row>
    <row r="264" spans="4:17" x14ac:dyDescent="0.35">
      <c r="D264" s="32"/>
      <c r="Q264" s="27" t="str">
        <f t="shared" ref="Q264:Q327" si="14">+IF(A264="","",MONTH(A264))</f>
        <v/>
      </c>
    </row>
    <row r="265" spans="4:17" x14ac:dyDescent="0.35">
      <c r="D265" s="32"/>
      <c r="Q265" s="27" t="str">
        <f t="shared" si="14"/>
        <v/>
      </c>
    </row>
    <row r="266" spans="4:17" x14ac:dyDescent="0.35">
      <c r="D266" s="32"/>
      <c r="Q266" s="27" t="str">
        <f t="shared" si="14"/>
        <v/>
      </c>
    </row>
    <row r="267" spans="4:17" x14ac:dyDescent="0.35">
      <c r="D267" s="32"/>
      <c r="Q267" s="27" t="str">
        <f t="shared" si="14"/>
        <v/>
      </c>
    </row>
    <row r="268" spans="4:17" x14ac:dyDescent="0.35">
      <c r="D268" s="32"/>
      <c r="Q268" s="27" t="str">
        <f t="shared" si="14"/>
        <v/>
      </c>
    </row>
    <row r="269" spans="4:17" x14ac:dyDescent="0.35">
      <c r="D269" s="32"/>
      <c r="Q269" s="27" t="str">
        <f t="shared" si="14"/>
        <v/>
      </c>
    </row>
    <row r="270" spans="4:17" x14ac:dyDescent="0.35">
      <c r="D270" s="32"/>
      <c r="Q270" s="27" t="str">
        <f t="shared" si="14"/>
        <v/>
      </c>
    </row>
    <row r="271" spans="4:17" x14ac:dyDescent="0.35">
      <c r="D271" s="32"/>
      <c r="Q271" s="27" t="str">
        <f t="shared" si="14"/>
        <v/>
      </c>
    </row>
    <row r="272" spans="4:17" x14ac:dyDescent="0.35">
      <c r="D272" s="32"/>
      <c r="Q272" s="27" t="str">
        <f t="shared" si="14"/>
        <v/>
      </c>
    </row>
    <row r="273" spans="4:17" x14ac:dyDescent="0.35">
      <c r="D273" s="32"/>
      <c r="Q273" s="27" t="str">
        <f t="shared" si="14"/>
        <v/>
      </c>
    </row>
    <row r="274" spans="4:17" x14ac:dyDescent="0.35">
      <c r="D274" s="32"/>
      <c r="Q274" s="27" t="str">
        <f t="shared" si="14"/>
        <v/>
      </c>
    </row>
    <row r="275" spans="4:17" x14ac:dyDescent="0.35">
      <c r="D275" s="32"/>
      <c r="Q275" s="27" t="str">
        <f t="shared" si="14"/>
        <v/>
      </c>
    </row>
    <row r="276" spans="4:17" x14ac:dyDescent="0.35">
      <c r="D276" s="32"/>
      <c r="Q276" s="27" t="str">
        <f t="shared" si="14"/>
        <v/>
      </c>
    </row>
    <row r="277" spans="4:17" x14ac:dyDescent="0.35">
      <c r="D277" s="32"/>
      <c r="Q277" s="27" t="str">
        <f t="shared" si="14"/>
        <v/>
      </c>
    </row>
    <row r="278" spans="4:17" x14ac:dyDescent="0.35">
      <c r="D278" s="32"/>
      <c r="Q278" s="27" t="str">
        <f t="shared" si="14"/>
        <v/>
      </c>
    </row>
    <row r="279" spans="4:17" x14ac:dyDescent="0.35">
      <c r="D279" s="32"/>
      <c r="Q279" s="27" t="str">
        <f t="shared" si="14"/>
        <v/>
      </c>
    </row>
    <row r="280" spans="4:17" x14ac:dyDescent="0.35">
      <c r="D280" s="32"/>
      <c r="Q280" s="27" t="str">
        <f t="shared" si="14"/>
        <v/>
      </c>
    </row>
    <row r="281" spans="4:17" x14ac:dyDescent="0.35">
      <c r="D281" s="32"/>
      <c r="Q281" s="27" t="str">
        <f t="shared" si="14"/>
        <v/>
      </c>
    </row>
    <row r="282" spans="4:17" x14ac:dyDescent="0.35">
      <c r="D282" s="32"/>
      <c r="Q282" s="27" t="str">
        <f t="shared" si="14"/>
        <v/>
      </c>
    </row>
    <row r="283" spans="4:17" x14ac:dyDescent="0.35">
      <c r="D283" s="32"/>
      <c r="Q283" s="27" t="str">
        <f t="shared" si="14"/>
        <v/>
      </c>
    </row>
    <row r="284" spans="4:17" x14ac:dyDescent="0.35">
      <c r="D284" s="32"/>
      <c r="Q284" s="27" t="str">
        <f t="shared" si="14"/>
        <v/>
      </c>
    </row>
    <row r="285" spans="4:17" x14ac:dyDescent="0.35">
      <c r="D285" s="32"/>
      <c r="Q285" s="27" t="str">
        <f t="shared" si="14"/>
        <v/>
      </c>
    </row>
    <row r="286" spans="4:17" x14ac:dyDescent="0.35">
      <c r="D286" s="32"/>
      <c r="Q286" s="27" t="str">
        <f t="shared" si="14"/>
        <v/>
      </c>
    </row>
    <row r="287" spans="4:17" x14ac:dyDescent="0.35">
      <c r="D287" s="32"/>
      <c r="Q287" s="27" t="str">
        <f t="shared" si="14"/>
        <v/>
      </c>
    </row>
    <row r="288" spans="4:17" x14ac:dyDescent="0.35">
      <c r="D288" s="32"/>
      <c r="Q288" s="27" t="str">
        <f t="shared" si="14"/>
        <v/>
      </c>
    </row>
    <row r="289" spans="4:17" x14ac:dyDescent="0.35">
      <c r="D289" s="32"/>
      <c r="Q289" s="27" t="str">
        <f t="shared" si="14"/>
        <v/>
      </c>
    </row>
    <row r="290" spans="4:17" x14ac:dyDescent="0.35">
      <c r="D290" s="32"/>
      <c r="Q290" s="27" t="str">
        <f t="shared" si="14"/>
        <v/>
      </c>
    </row>
    <row r="291" spans="4:17" x14ac:dyDescent="0.35">
      <c r="D291" s="32"/>
      <c r="Q291" s="27" t="str">
        <f t="shared" si="14"/>
        <v/>
      </c>
    </row>
    <row r="292" spans="4:17" x14ac:dyDescent="0.35">
      <c r="D292" s="32"/>
      <c r="Q292" s="27" t="str">
        <f t="shared" si="14"/>
        <v/>
      </c>
    </row>
    <row r="293" spans="4:17" x14ac:dyDescent="0.35">
      <c r="D293" s="32"/>
      <c r="Q293" s="27" t="str">
        <f t="shared" si="14"/>
        <v/>
      </c>
    </row>
    <row r="294" spans="4:17" x14ac:dyDescent="0.35">
      <c r="D294" s="32"/>
      <c r="Q294" s="27" t="str">
        <f t="shared" si="14"/>
        <v/>
      </c>
    </row>
    <row r="295" spans="4:17" x14ac:dyDescent="0.35">
      <c r="D295" s="32"/>
      <c r="Q295" s="27" t="str">
        <f t="shared" si="14"/>
        <v/>
      </c>
    </row>
    <row r="296" spans="4:17" x14ac:dyDescent="0.35">
      <c r="D296" s="32"/>
      <c r="Q296" s="27" t="str">
        <f t="shared" si="14"/>
        <v/>
      </c>
    </row>
    <row r="297" spans="4:17" x14ac:dyDescent="0.35">
      <c r="D297" s="32"/>
      <c r="Q297" s="27" t="str">
        <f t="shared" si="14"/>
        <v/>
      </c>
    </row>
    <row r="298" spans="4:17" x14ac:dyDescent="0.35">
      <c r="D298" s="32"/>
      <c r="Q298" s="27" t="str">
        <f t="shared" si="14"/>
        <v/>
      </c>
    </row>
    <row r="299" spans="4:17" x14ac:dyDescent="0.35">
      <c r="D299" s="32"/>
      <c r="Q299" s="27" t="str">
        <f t="shared" si="14"/>
        <v/>
      </c>
    </row>
    <row r="300" spans="4:17" x14ac:dyDescent="0.35">
      <c r="D300" s="32"/>
      <c r="Q300" s="27" t="str">
        <f t="shared" si="14"/>
        <v/>
      </c>
    </row>
    <row r="301" spans="4:17" x14ac:dyDescent="0.35">
      <c r="D301" s="32"/>
      <c r="Q301" s="27" t="str">
        <f t="shared" si="14"/>
        <v/>
      </c>
    </row>
    <row r="302" spans="4:17" x14ac:dyDescent="0.35">
      <c r="D302" s="32"/>
      <c r="Q302" s="27" t="str">
        <f t="shared" si="14"/>
        <v/>
      </c>
    </row>
    <row r="303" spans="4:17" x14ac:dyDescent="0.35">
      <c r="D303" s="32"/>
      <c r="Q303" s="27" t="str">
        <f t="shared" si="14"/>
        <v/>
      </c>
    </row>
    <row r="304" spans="4:17" x14ac:dyDescent="0.35">
      <c r="D304" s="32"/>
      <c r="Q304" s="27" t="str">
        <f t="shared" si="14"/>
        <v/>
      </c>
    </row>
    <row r="305" spans="4:17" x14ac:dyDescent="0.35">
      <c r="D305" s="32"/>
      <c r="Q305" s="27" t="str">
        <f t="shared" si="14"/>
        <v/>
      </c>
    </row>
    <row r="306" spans="4:17" x14ac:dyDescent="0.35">
      <c r="D306" s="32"/>
      <c r="Q306" s="27" t="str">
        <f t="shared" si="14"/>
        <v/>
      </c>
    </row>
    <row r="307" spans="4:17" x14ac:dyDescent="0.35">
      <c r="D307" s="32"/>
      <c r="Q307" s="27" t="str">
        <f t="shared" si="14"/>
        <v/>
      </c>
    </row>
    <row r="308" spans="4:17" x14ac:dyDescent="0.35">
      <c r="D308" s="32"/>
      <c r="Q308" s="27" t="str">
        <f t="shared" si="14"/>
        <v/>
      </c>
    </row>
    <row r="309" spans="4:17" x14ac:dyDescent="0.35">
      <c r="D309" s="32"/>
      <c r="Q309" s="27" t="str">
        <f t="shared" si="14"/>
        <v/>
      </c>
    </row>
    <row r="310" spans="4:17" x14ac:dyDescent="0.35">
      <c r="D310" s="32"/>
      <c r="Q310" s="27" t="str">
        <f t="shared" si="14"/>
        <v/>
      </c>
    </row>
    <row r="311" spans="4:17" x14ac:dyDescent="0.35">
      <c r="D311" s="32"/>
      <c r="Q311" s="27" t="str">
        <f t="shared" si="14"/>
        <v/>
      </c>
    </row>
    <row r="312" spans="4:17" x14ac:dyDescent="0.35">
      <c r="D312" s="32"/>
      <c r="Q312" s="27" t="str">
        <f t="shared" si="14"/>
        <v/>
      </c>
    </row>
    <row r="313" spans="4:17" x14ac:dyDescent="0.35">
      <c r="D313" s="32"/>
      <c r="Q313" s="27" t="str">
        <f t="shared" si="14"/>
        <v/>
      </c>
    </row>
    <row r="314" spans="4:17" x14ac:dyDescent="0.35">
      <c r="D314" s="32"/>
      <c r="Q314" s="27" t="str">
        <f t="shared" si="14"/>
        <v/>
      </c>
    </row>
    <row r="315" spans="4:17" x14ac:dyDescent="0.35">
      <c r="D315" s="32"/>
      <c r="Q315" s="27" t="str">
        <f t="shared" si="14"/>
        <v/>
      </c>
    </row>
    <row r="316" spans="4:17" x14ac:dyDescent="0.35">
      <c r="D316" s="32"/>
      <c r="Q316" s="27" t="str">
        <f t="shared" si="14"/>
        <v/>
      </c>
    </row>
    <row r="317" spans="4:17" x14ac:dyDescent="0.35">
      <c r="D317" s="32"/>
      <c r="Q317" s="27" t="str">
        <f t="shared" si="14"/>
        <v/>
      </c>
    </row>
    <row r="318" spans="4:17" x14ac:dyDescent="0.35">
      <c r="D318" s="32"/>
      <c r="Q318" s="27" t="str">
        <f t="shared" si="14"/>
        <v/>
      </c>
    </row>
    <row r="319" spans="4:17" x14ac:dyDescent="0.35">
      <c r="D319" s="32"/>
      <c r="Q319" s="27" t="str">
        <f t="shared" si="14"/>
        <v/>
      </c>
    </row>
    <row r="320" spans="4:17" x14ac:dyDescent="0.35">
      <c r="D320" s="32"/>
      <c r="Q320" s="27" t="str">
        <f t="shared" si="14"/>
        <v/>
      </c>
    </row>
    <row r="321" spans="4:17" x14ac:dyDescent="0.35">
      <c r="D321" s="32"/>
      <c r="Q321" s="27" t="str">
        <f t="shared" si="14"/>
        <v/>
      </c>
    </row>
    <row r="322" spans="4:17" x14ac:dyDescent="0.35">
      <c r="D322" s="32"/>
      <c r="Q322" s="27" t="str">
        <f t="shared" si="14"/>
        <v/>
      </c>
    </row>
    <row r="323" spans="4:17" x14ac:dyDescent="0.35">
      <c r="D323" s="32"/>
      <c r="Q323" s="27" t="str">
        <f t="shared" si="14"/>
        <v/>
      </c>
    </row>
    <row r="324" spans="4:17" x14ac:dyDescent="0.35">
      <c r="D324" s="32"/>
      <c r="Q324" s="27" t="str">
        <f t="shared" si="14"/>
        <v/>
      </c>
    </row>
    <row r="325" spans="4:17" x14ac:dyDescent="0.35">
      <c r="D325" s="32"/>
      <c r="Q325" s="27" t="str">
        <f t="shared" si="14"/>
        <v/>
      </c>
    </row>
    <row r="326" spans="4:17" x14ac:dyDescent="0.35">
      <c r="D326" s="32"/>
      <c r="Q326" s="27" t="str">
        <f t="shared" si="14"/>
        <v/>
      </c>
    </row>
    <row r="327" spans="4:17" x14ac:dyDescent="0.35">
      <c r="D327" s="32"/>
      <c r="Q327" s="27" t="str">
        <f t="shared" si="14"/>
        <v/>
      </c>
    </row>
    <row r="328" spans="4:17" x14ac:dyDescent="0.35">
      <c r="D328" s="32"/>
      <c r="Q328" s="27" t="str">
        <f t="shared" ref="Q328:Q391" si="15">+IF(A328="","",MONTH(A328))</f>
        <v/>
      </c>
    </row>
    <row r="329" spans="4:17" x14ac:dyDescent="0.35">
      <c r="D329" s="32"/>
      <c r="Q329" s="27" t="str">
        <f t="shared" si="15"/>
        <v/>
      </c>
    </row>
    <row r="330" spans="4:17" x14ac:dyDescent="0.35">
      <c r="D330" s="32"/>
      <c r="Q330" s="27" t="str">
        <f t="shared" si="15"/>
        <v/>
      </c>
    </row>
    <row r="331" spans="4:17" x14ac:dyDescent="0.35">
      <c r="D331" s="32"/>
      <c r="Q331" s="27" t="str">
        <f t="shared" si="15"/>
        <v/>
      </c>
    </row>
    <row r="332" spans="4:17" x14ac:dyDescent="0.35">
      <c r="D332" s="32"/>
      <c r="Q332" s="27" t="str">
        <f t="shared" si="15"/>
        <v/>
      </c>
    </row>
    <row r="333" spans="4:17" x14ac:dyDescent="0.35">
      <c r="D333" s="32"/>
      <c r="Q333" s="27" t="str">
        <f t="shared" si="15"/>
        <v/>
      </c>
    </row>
    <row r="334" spans="4:17" x14ac:dyDescent="0.35">
      <c r="D334" s="32"/>
      <c r="Q334" s="27" t="str">
        <f t="shared" si="15"/>
        <v/>
      </c>
    </row>
    <row r="335" spans="4:17" x14ac:dyDescent="0.35">
      <c r="D335" s="32"/>
      <c r="Q335" s="27" t="str">
        <f t="shared" si="15"/>
        <v/>
      </c>
    </row>
    <row r="336" spans="4:17" x14ac:dyDescent="0.35">
      <c r="D336" s="32"/>
      <c r="Q336" s="27" t="str">
        <f t="shared" si="15"/>
        <v/>
      </c>
    </row>
    <row r="337" spans="4:17" x14ac:dyDescent="0.35">
      <c r="D337" s="32"/>
      <c r="Q337" s="27" t="str">
        <f t="shared" si="15"/>
        <v/>
      </c>
    </row>
    <row r="338" spans="4:17" x14ac:dyDescent="0.35">
      <c r="D338" s="32"/>
      <c r="Q338" s="27" t="str">
        <f t="shared" si="15"/>
        <v/>
      </c>
    </row>
    <row r="339" spans="4:17" x14ac:dyDescent="0.35">
      <c r="D339" s="32"/>
      <c r="Q339" s="27" t="str">
        <f t="shared" si="15"/>
        <v/>
      </c>
    </row>
    <row r="340" spans="4:17" x14ac:dyDescent="0.35">
      <c r="D340" s="32"/>
      <c r="Q340" s="27" t="str">
        <f t="shared" si="15"/>
        <v/>
      </c>
    </row>
    <row r="341" spans="4:17" x14ac:dyDescent="0.35">
      <c r="D341" s="32"/>
      <c r="Q341" s="27" t="str">
        <f t="shared" si="15"/>
        <v/>
      </c>
    </row>
    <row r="342" spans="4:17" x14ac:dyDescent="0.35">
      <c r="D342" s="32"/>
      <c r="Q342" s="27" t="str">
        <f t="shared" si="15"/>
        <v/>
      </c>
    </row>
    <row r="343" spans="4:17" x14ac:dyDescent="0.35">
      <c r="D343" s="32"/>
      <c r="Q343" s="27" t="str">
        <f t="shared" si="15"/>
        <v/>
      </c>
    </row>
    <row r="344" spans="4:17" x14ac:dyDescent="0.35">
      <c r="D344" s="32"/>
      <c r="Q344" s="27" t="str">
        <f t="shared" si="15"/>
        <v/>
      </c>
    </row>
    <row r="345" spans="4:17" x14ac:dyDescent="0.35">
      <c r="D345" s="32"/>
      <c r="Q345" s="27" t="str">
        <f t="shared" si="15"/>
        <v/>
      </c>
    </row>
    <row r="346" spans="4:17" x14ac:dyDescent="0.35">
      <c r="D346" s="32"/>
      <c r="Q346" s="27" t="str">
        <f t="shared" si="15"/>
        <v/>
      </c>
    </row>
    <row r="347" spans="4:17" x14ac:dyDescent="0.35">
      <c r="D347" s="32"/>
      <c r="Q347" s="27" t="str">
        <f t="shared" si="15"/>
        <v/>
      </c>
    </row>
    <row r="348" spans="4:17" x14ac:dyDescent="0.35">
      <c r="D348" s="32"/>
      <c r="Q348" s="27" t="str">
        <f t="shared" si="15"/>
        <v/>
      </c>
    </row>
    <row r="349" spans="4:17" x14ac:dyDescent="0.35">
      <c r="D349" s="32"/>
      <c r="Q349" s="27" t="str">
        <f t="shared" si="15"/>
        <v/>
      </c>
    </row>
    <row r="350" spans="4:17" x14ac:dyDescent="0.35">
      <c r="D350" s="32"/>
      <c r="Q350" s="27" t="str">
        <f t="shared" si="15"/>
        <v/>
      </c>
    </row>
    <row r="351" spans="4:17" x14ac:dyDescent="0.35">
      <c r="D351" s="32"/>
      <c r="Q351" s="27" t="str">
        <f t="shared" si="15"/>
        <v/>
      </c>
    </row>
    <row r="352" spans="4:17" x14ac:dyDescent="0.35">
      <c r="D352" s="32"/>
      <c r="Q352" s="27" t="str">
        <f t="shared" si="15"/>
        <v/>
      </c>
    </row>
    <row r="353" spans="4:17" x14ac:dyDescent="0.35">
      <c r="D353" s="32"/>
      <c r="Q353" s="27" t="str">
        <f t="shared" si="15"/>
        <v/>
      </c>
    </row>
    <row r="354" spans="4:17" x14ac:dyDescent="0.35">
      <c r="D354" s="32"/>
      <c r="Q354" s="27" t="str">
        <f t="shared" si="15"/>
        <v/>
      </c>
    </row>
    <row r="355" spans="4:17" x14ac:dyDescent="0.35">
      <c r="D355" s="32"/>
      <c r="Q355" s="27" t="str">
        <f t="shared" si="15"/>
        <v/>
      </c>
    </row>
    <row r="356" spans="4:17" x14ac:dyDescent="0.35">
      <c r="D356" s="32"/>
      <c r="Q356" s="27" t="str">
        <f t="shared" si="15"/>
        <v/>
      </c>
    </row>
    <row r="357" spans="4:17" x14ac:dyDescent="0.35">
      <c r="D357" s="32"/>
      <c r="Q357" s="27" t="str">
        <f t="shared" si="15"/>
        <v/>
      </c>
    </row>
    <row r="358" spans="4:17" x14ac:dyDescent="0.35">
      <c r="D358" s="32"/>
      <c r="Q358" s="27" t="str">
        <f t="shared" si="15"/>
        <v/>
      </c>
    </row>
    <row r="359" spans="4:17" x14ac:dyDescent="0.35">
      <c r="D359" s="32"/>
      <c r="Q359" s="27" t="str">
        <f t="shared" si="15"/>
        <v/>
      </c>
    </row>
    <row r="360" spans="4:17" x14ac:dyDescent="0.35">
      <c r="D360" s="32"/>
      <c r="Q360" s="27" t="str">
        <f t="shared" si="15"/>
        <v/>
      </c>
    </row>
    <row r="361" spans="4:17" x14ac:dyDescent="0.35">
      <c r="D361" s="32"/>
      <c r="Q361" s="27" t="str">
        <f t="shared" si="15"/>
        <v/>
      </c>
    </row>
    <row r="362" spans="4:17" x14ac:dyDescent="0.35">
      <c r="D362" s="32"/>
      <c r="Q362" s="27" t="str">
        <f t="shared" si="15"/>
        <v/>
      </c>
    </row>
    <row r="363" spans="4:17" x14ac:dyDescent="0.35">
      <c r="D363" s="32"/>
      <c r="Q363" s="27" t="str">
        <f t="shared" si="15"/>
        <v/>
      </c>
    </row>
    <row r="364" spans="4:17" x14ac:dyDescent="0.35">
      <c r="D364" s="32"/>
      <c r="Q364" s="27" t="str">
        <f t="shared" si="15"/>
        <v/>
      </c>
    </row>
    <row r="365" spans="4:17" x14ac:dyDescent="0.35">
      <c r="D365" s="32"/>
      <c r="Q365" s="27" t="str">
        <f t="shared" si="15"/>
        <v/>
      </c>
    </row>
    <row r="366" spans="4:17" x14ac:dyDescent="0.35">
      <c r="D366" s="32"/>
      <c r="Q366" s="27" t="str">
        <f t="shared" si="15"/>
        <v/>
      </c>
    </row>
    <row r="367" spans="4:17" x14ac:dyDescent="0.35">
      <c r="D367" s="32"/>
      <c r="Q367" s="27" t="str">
        <f t="shared" si="15"/>
        <v/>
      </c>
    </row>
    <row r="368" spans="4:17" x14ac:dyDescent="0.35">
      <c r="D368" s="32"/>
      <c r="Q368" s="27" t="str">
        <f t="shared" si="15"/>
        <v/>
      </c>
    </row>
    <row r="369" spans="4:17" x14ac:dyDescent="0.35">
      <c r="D369" s="32"/>
      <c r="Q369" s="27" t="str">
        <f t="shared" si="15"/>
        <v/>
      </c>
    </row>
    <row r="370" spans="4:17" x14ac:dyDescent="0.35">
      <c r="D370" s="32"/>
      <c r="Q370" s="27" t="str">
        <f t="shared" si="15"/>
        <v/>
      </c>
    </row>
    <row r="371" spans="4:17" x14ac:dyDescent="0.35">
      <c r="D371" s="32"/>
      <c r="Q371" s="27" t="str">
        <f t="shared" si="15"/>
        <v/>
      </c>
    </row>
    <row r="372" spans="4:17" x14ac:dyDescent="0.35">
      <c r="D372" s="32"/>
      <c r="Q372" s="27" t="str">
        <f t="shared" si="15"/>
        <v/>
      </c>
    </row>
    <row r="373" spans="4:17" x14ac:dyDescent="0.35">
      <c r="D373" s="32"/>
      <c r="Q373" s="27" t="str">
        <f t="shared" si="15"/>
        <v/>
      </c>
    </row>
    <row r="374" spans="4:17" x14ac:dyDescent="0.35">
      <c r="D374" s="32"/>
      <c r="Q374" s="27" t="str">
        <f t="shared" si="15"/>
        <v/>
      </c>
    </row>
    <row r="375" spans="4:17" x14ac:dyDescent="0.35">
      <c r="D375" s="32"/>
      <c r="Q375" s="27" t="str">
        <f t="shared" si="15"/>
        <v/>
      </c>
    </row>
    <row r="376" spans="4:17" x14ac:dyDescent="0.35">
      <c r="D376" s="32"/>
      <c r="Q376" s="27" t="str">
        <f t="shared" si="15"/>
        <v/>
      </c>
    </row>
    <row r="377" spans="4:17" x14ac:dyDescent="0.35">
      <c r="D377" s="32"/>
      <c r="Q377" s="27" t="str">
        <f t="shared" si="15"/>
        <v/>
      </c>
    </row>
    <row r="378" spans="4:17" x14ac:dyDescent="0.35">
      <c r="D378" s="32"/>
      <c r="Q378" s="27" t="str">
        <f t="shared" si="15"/>
        <v/>
      </c>
    </row>
    <row r="379" spans="4:17" x14ac:dyDescent="0.35">
      <c r="D379" s="32"/>
      <c r="Q379" s="27" t="str">
        <f t="shared" si="15"/>
        <v/>
      </c>
    </row>
    <row r="380" spans="4:17" x14ac:dyDescent="0.35">
      <c r="D380" s="32"/>
      <c r="Q380" s="27" t="str">
        <f t="shared" si="15"/>
        <v/>
      </c>
    </row>
    <row r="381" spans="4:17" x14ac:dyDescent="0.35">
      <c r="D381" s="32"/>
      <c r="Q381" s="27" t="str">
        <f t="shared" si="15"/>
        <v/>
      </c>
    </row>
    <row r="382" spans="4:17" x14ac:dyDescent="0.35">
      <c r="D382" s="32"/>
      <c r="Q382" s="27" t="str">
        <f t="shared" si="15"/>
        <v/>
      </c>
    </row>
    <row r="383" spans="4:17" x14ac:dyDescent="0.35">
      <c r="D383" s="32"/>
      <c r="Q383" s="27" t="str">
        <f t="shared" si="15"/>
        <v/>
      </c>
    </row>
    <row r="384" spans="4:17" x14ac:dyDescent="0.35">
      <c r="D384" s="32"/>
      <c r="Q384" s="27" t="str">
        <f t="shared" si="15"/>
        <v/>
      </c>
    </row>
    <row r="385" spans="4:17" x14ac:dyDescent="0.35">
      <c r="D385" s="32"/>
      <c r="Q385" s="27" t="str">
        <f t="shared" si="15"/>
        <v/>
      </c>
    </row>
    <row r="386" spans="4:17" x14ac:dyDescent="0.35">
      <c r="D386" s="32"/>
      <c r="Q386" s="27" t="str">
        <f t="shared" si="15"/>
        <v/>
      </c>
    </row>
    <row r="387" spans="4:17" x14ac:dyDescent="0.35">
      <c r="D387" s="32"/>
      <c r="Q387" s="27" t="str">
        <f t="shared" si="15"/>
        <v/>
      </c>
    </row>
    <row r="388" spans="4:17" x14ac:dyDescent="0.35">
      <c r="D388" s="32"/>
      <c r="Q388" s="27" t="str">
        <f t="shared" si="15"/>
        <v/>
      </c>
    </row>
    <row r="389" spans="4:17" x14ac:dyDescent="0.35">
      <c r="D389" s="32"/>
      <c r="Q389" s="27" t="str">
        <f t="shared" si="15"/>
        <v/>
      </c>
    </row>
    <row r="390" spans="4:17" x14ac:dyDescent="0.35">
      <c r="D390" s="32"/>
      <c r="Q390" s="27" t="str">
        <f t="shared" si="15"/>
        <v/>
      </c>
    </row>
    <row r="391" spans="4:17" x14ac:dyDescent="0.35">
      <c r="D391" s="32"/>
      <c r="Q391" s="27" t="str">
        <f t="shared" si="15"/>
        <v/>
      </c>
    </row>
    <row r="392" spans="4:17" x14ac:dyDescent="0.35">
      <c r="D392" s="32"/>
      <c r="Q392" s="27" t="str">
        <f t="shared" ref="Q392:Q455" si="16">+IF(A392="","",MONTH(A392))</f>
        <v/>
      </c>
    </row>
    <row r="393" spans="4:17" x14ac:dyDescent="0.35">
      <c r="D393" s="32"/>
      <c r="Q393" s="27" t="str">
        <f t="shared" si="16"/>
        <v/>
      </c>
    </row>
    <row r="394" spans="4:17" x14ac:dyDescent="0.35">
      <c r="D394" s="32"/>
      <c r="Q394" s="27" t="str">
        <f t="shared" si="16"/>
        <v/>
      </c>
    </row>
    <row r="395" spans="4:17" x14ac:dyDescent="0.35">
      <c r="D395" s="32"/>
      <c r="Q395" s="27" t="str">
        <f t="shared" si="16"/>
        <v/>
      </c>
    </row>
    <row r="396" spans="4:17" x14ac:dyDescent="0.35">
      <c r="D396" s="32"/>
      <c r="Q396" s="27" t="str">
        <f t="shared" si="16"/>
        <v/>
      </c>
    </row>
    <row r="397" spans="4:17" x14ac:dyDescent="0.35">
      <c r="D397" s="32"/>
      <c r="Q397" s="27" t="str">
        <f t="shared" si="16"/>
        <v/>
      </c>
    </row>
    <row r="398" spans="4:17" x14ac:dyDescent="0.35">
      <c r="D398" s="32"/>
      <c r="Q398" s="27" t="str">
        <f t="shared" si="16"/>
        <v/>
      </c>
    </row>
    <row r="399" spans="4:17" x14ac:dyDescent="0.35">
      <c r="D399" s="32"/>
      <c r="Q399" s="27" t="str">
        <f t="shared" si="16"/>
        <v/>
      </c>
    </row>
    <row r="400" spans="4:17" x14ac:dyDescent="0.35">
      <c r="D400" s="32"/>
      <c r="Q400" s="27" t="str">
        <f t="shared" si="16"/>
        <v/>
      </c>
    </row>
    <row r="401" spans="4:17" x14ac:dyDescent="0.35">
      <c r="D401" s="32"/>
      <c r="Q401" s="27" t="str">
        <f t="shared" si="16"/>
        <v/>
      </c>
    </row>
    <row r="402" spans="4:17" x14ac:dyDescent="0.35">
      <c r="D402" s="32"/>
      <c r="Q402" s="27" t="str">
        <f t="shared" si="16"/>
        <v/>
      </c>
    </row>
    <row r="403" spans="4:17" x14ac:dyDescent="0.35">
      <c r="D403" s="32"/>
      <c r="Q403" s="27" t="str">
        <f t="shared" si="16"/>
        <v/>
      </c>
    </row>
    <row r="404" spans="4:17" x14ac:dyDescent="0.35">
      <c r="D404" s="32"/>
      <c r="Q404" s="27" t="str">
        <f t="shared" si="16"/>
        <v/>
      </c>
    </row>
    <row r="405" spans="4:17" x14ac:dyDescent="0.35">
      <c r="D405" s="32"/>
      <c r="Q405" s="27" t="str">
        <f t="shared" si="16"/>
        <v/>
      </c>
    </row>
    <row r="406" spans="4:17" x14ac:dyDescent="0.35">
      <c r="D406" s="32"/>
      <c r="Q406" s="27" t="str">
        <f t="shared" si="16"/>
        <v/>
      </c>
    </row>
    <row r="407" spans="4:17" x14ac:dyDescent="0.35">
      <c r="D407" s="32"/>
      <c r="Q407" s="27" t="str">
        <f t="shared" si="16"/>
        <v/>
      </c>
    </row>
    <row r="408" spans="4:17" x14ac:dyDescent="0.35">
      <c r="D408" s="32"/>
      <c r="Q408" s="27" t="str">
        <f t="shared" si="16"/>
        <v/>
      </c>
    </row>
    <row r="409" spans="4:17" x14ac:dyDescent="0.35">
      <c r="D409" s="32"/>
      <c r="Q409" s="27" t="str">
        <f t="shared" si="16"/>
        <v/>
      </c>
    </row>
    <row r="410" spans="4:17" x14ac:dyDescent="0.35">
      <c r="D410" s="32"/>
      <c r="Q410" s="27" t="str">
        <f t="shared" si="16"/>
        <v/>
      </c>
    </row>
    <row r="411" spans="4:17" x14ac:dyDescent="0.35">
      <c r="D411" s="32"/>
      <c r="Q411" s="27" t="str">
        <f t="shared" si="16"/>
        <v/>
      </c>
    </row>
    <row r="412" spans="4:17" x14ac:dyDescent="0.35">
      <c r="Q412" s="27" t="str">
        <f t="shared" si="16"/>
        <v/>
      </c>
    </row>
    <row r="413" spans="4:17" x14ac:dyDescent="0.35">
      <c r="Q413" s="27" t="str">
        <f t="shared" si="16"/>
        <v/>
      </c>
    </row>
    <row r="414" spans="4:17" x14ac:dyDescent="0.35">
      <c r="Q414" s="27" t="str">
        <f t="shared" si="16"/>
        <v/>
      </c>
    </row>
    <row r="415" spans="4:17" x14ac:dyDescent="0.35">
      <c r="Q415" s="27" t="str">
        <f t="shared" si="16"/>
        <v/>
      </c>
    </row>
    <row r="416" spans="4:17" x14ac:dyDescent="0.35">
      <c r="Q416" s="27" t="str">
        <f t="shared" si="16"/>
        <v/>
      </c>
    </row>
    <row r="417" spans="17:17" x14ac:dyDescent="0.35">
      <c r="Q417" s="27" t="str">
        <f t="shared" si="16"/>
        <v/>
      </c>
    </row>
    <row r="418" spans="17:17" x14ac:dyDescent="0.35">
      <c r="Q418" s="27" t="str">
        <f t="shared" si="16"/>
        <v/>
      </c>
    </row>
    <row r="419" spans="17:17" x14ac:dyDescent="0.35">
      <c r="Q419" s="27" t="str">
        <f t="shared" si="16"/>
        <v/>
      </c>
    </row>
    <row r="420" spans="17:17" x14ac:dyDescent="0.35">
      <c r="Q420" s="27" t="str">
        <f t="shared" si="16"/>
        <v/>
      </c>
    </row>
    <row r="421" spans="17:17" x14ac:dyDescent="0.35">
      <c r="Q421" s="27" t="str">
        <f t="shared" si="16"/>
        <v/>
      </c>
    </row>
    <row r="422" spans="17:17" x14ac:dyDescent="0.35">
      <c r="Q422" s="27" t="str">
        <f t="shared" si="16"/>
        <v/>
      </c>
    </row>
    <row r="423" spans="17:17" x14ac:dyDescent="0.35">
      <c r="Q423" s="27" t="str">
        <f t="shared" si="16"/>
        <v/>
      </c>
    </row>
    <row r="424" spans="17:17" x14ac:dyDescent="0.35">
      <c r="Q424" s="27" t="str">
        <f t="shared" si="16"/>
        <v/>
      </c>
    </row>
    <row r="425" spans="17:17" x14ac:dyDescent="0.35">
      <c r="Q425" s="27" t="str">
        <f t="shared" si="16"/>
        <v/>
      </c>
    </row>
    <row r="426" spans="17:17" x14ac:dyDescent="0.35">
      <c r="Q426" s="27" t="str">
        <f t="shared" si="16"/>
        <v/>
      </c>
    </row>
    <row r="427" spans="17:17" x14ac:dyDescent="0.35">
      <c r="Q427" s="27" t="str">
        <f t="shared" si="16"/>
        <v/>
      </c>
    </row>
    <row r="428" spans="17:17" x14ac:dyDescent="0.35">
      <c r="Q428" s="27" t="str">
        <f t="shared" si="16"/>
        <v/>
      </c>
    </row>
    <row r="429" spans="17:17" x14ac:dyDescent="0.35">
      <c r="Q429" s="27" t="str">
        <f t="shared" si="16"/>
        <v/>
      </c>
    </row>
    <row r="430" spans="17:17" x14ac:dyDescent="0.35">
      <c r="Q430" s="27" t="str">
        <f t="shared" si="16"/>
        <v/>
      </c>
    </row>
    <row r="431" spans="17:17" x14ac:dyDescent="0.35">
      <c r="Q431" s="27" t="str">
        <f t="shared" si="16"/>
        <v/>
      </c>
    </row>
    <row r="432" spans="17:17" x14ac:dyDescent="0.35">
      <c r="Q432" s="27" t="str">
        <f t="shared" si="16"/>
        <v/>
      </c>
    </row>
    <row r="433" spans="17:17" x14ac:dyDescent="0.35">
      <c r="Q433" s="27" t="str">
        <f t="shared" si="16"/>
        <v/>
      </c>
    </row>
    <row r="434" spans="17:17" x14ac:dyDescent="0.35">
      <c r="Q434" s="27" t="str">
        <f t="shared" si="16"/>
        <v/>
      </c>
    </row>
    <row r="435" spans="17:17" x14ac:dyDescent="0.35">
      <c r="Q435" s="27" t="str">
        <f t="shared" si="16"/>
        <v/>
      </c>
    </row>
    <row r="436" spans="17:17" x14ac:dyDescent="0.35">
      <c r="Q436" s="27" t="str">
        <f t="shared" si="16"/>
        <v/>
      </c>
    </row>
    <row r="437" spans="17:17" x14ac:dyDescent="0.35">
      <c r="Q437" s="27" t="str">
        <f t="shared" si="16"/>
        <v/>
      </c>
    </row>
    <row r="438" spans="17:17" x14ac:dyDescent="0.35">
      <c r="Q438" s="27" t="str">
        <f t="shared" si="16"/>
        <v/>
      </c>
    </row>
    <row r="439" spans="17:17" x14ac:dyDescent="0.35">
      <c r="Q439" s="27" t="str">
        <f t="shared" si="16"/>
        <v/>
      </c>
    </row>
    <row r="440" spans="17:17" x14ac:dyDescent="0.35">
      <c r="Q440" s="27" t="str">
        <f t="shared" si="16"/>
        <v/>
      </c>
    </row>
    <row r="441" spans="17:17" x14ac:dyDescent="0.35">
      <c r="Q441" s="27" t="str">
        <f t="shared" si="16"/>
        <v/>
      </c>
    </row>
    <row r="442" spans="17:17" x14ac:dyDescent="0.35">
      <c r="Q442" s="27" t="str">
        <f t="shared" si="16"/>
        <v/>
      </c>
    </row>
    <row r="443" spans="17:17" x14ac:dyDescent="0.35">
      <c r="Q443" s="27" t="str">
        <f t="shared" si="16"/>
        <v/>
      </c>
    </row>
    <row r="444" spans="17:17" x14ac:dyDescent="0.35">
      <c r="Q444" s="27" t="str">
        <f t="shared" si="16"/>
        <v/>
      </c>
    </row>
    <row r="445" spans="17:17" x14ac:dyDescent="0.35">
      <c r="Q445" s="27" t="str">
        <f t="shared" si="16"/>
        <v/>
      </c>
    </row>
    <row r="446" spans="17:17" x14ac:dyDescent="0.35">
      <c r="Q446" s="27" t="str">
        <f t="shared" si="16"/>
        <v/>
      </c>
    </row>
    <row r="447" spans="17:17" x14ac:dyDescent="0.35">
      <c r="Q447" s="27" t="str">
        <f t="shared" si="16"/>
        <v/>
      </c>
    </row>
    <row r="448" spans="17:17" x14ac:dyDescent="0.35">
      <c r="Q448" s="27" t="str">
        <f t="shared" si="16"/>
        <v/>
      </c>
    </row>
    <row r="449" spans="17:17" x14ac:dyDescent="0.35">
      <c r="Q449" s="27" t="str">
        <f t="shared" si="16"/>
        <v/>
      </c>
    </row>
    <row r="450" spans="17:17" x14ac:dyDescent="0.35">
      <c r="Q450" s="27" t="str">
        <f t="shared" si="16"/>
        <v/>
      </c>
    </row>
    <row r="451" spans="17:17" x14ac:dyDescent="0.35">
      <c r="Q451" s="27" t="str">
        <f t="shared" si="16"/>
        <v/>
      </c>
    </row>
    <row r="452" spans="17:17" x14ac:dyDescent="0.35">
      <c r="Q452" s="27" t="str">
        <f t="shared" si="16"/>
        <v/>
      </c>
    </row>
    <row r="453" spans="17:17" x14ac:dyDescent="0.35">
      <c r="Q453" s="27" t="str">
        <f t="shared" si="16"/>
        <v/>
      </c>
    </row>
    <row r="454" spans="17:17" x14ac:dyDescent="0.35">
      <c r="Q454" s="27" t="str">
        <f t="shared" si="16"/>
        <v/>
      </c>
    </row>
    <row r="455" spans="17:17" x14ac:dyDescent="0.35">
      <c r="Q455" s="27" t="str">
        <f t="shared" si="16"/>
        <v/>
      </c>
    </row>
    <row r="456" spans="17:17" x14ac:dyDescent="0.35">
      <c r="Q456" s="27" t="str">
        <f t="shared" ref="Q456:Q519" si="17">+IF(A456="","",MONTH(A456))</f>
        <v/>
      </c>
    </row>
    <row r="457" spans="17:17" x14ac:dyDescent="0.35">
      <c r="Q457" s="27" t="str">
        <f t="shared" si="17"/>
        <v/>
      </c>
    </row>
    <row r="458" spans="17:17" x14ac:dyDescent="0.35">
      <c r="Q458" s="27" t="str">
        <f t="shared" si="17"/>
        <v/>
      </c>
    </row>
    <row r="459" spans="17:17" x14ac:dyDescent="0.35">
      <c r="Q459" s="27" t="str">
        <f t="shared" si="17"/>
        <v/>
      </c>
    </row>
    <row r="460" spans="17:17" x14ac:dyDescent="0.35">
      <c r="Q460" s="27" t="str">
        <f t="shared" si="17"/>
        <v/>
      </c>
    </row>
    <row r="461" spans="17:17" x14ac:dyDescent="0.35">
      <c r="Q461" s="27" t="str">
        <f t="shared" si="17"/>
        <v/>
      </c>
    </row>
    <row r="462" spans="17:17" x14ac:dyDescent="0.35">
      <c r="Q462" s="27" t="str">
        <f t="shared" si="17"/>
        <v/>
      </c>
    </row>
    <row r="463" spans="17:17" x14ac:dyDescent="0.35">
      <c r="Q463" s="27" t="str">
        <f t="shared" si="17"/>
        <v/>
      </c>
    </row>
    <row r="464" spans="17:17" x14ac:dyDescent="0.35">
      <c r="Q464" s="27" t="str">
        <f t="shared" si="17"/>
        <v/>
      </c>
    </row>
    <row r="465" spans="17:17" x14ac:dyDescent="0.35">
      <c r="Q465" s="27" t="str">
        <f t="shared" si="17"/>
        <v/>
      </c>
    </row>
    <row r="466" spans="17:17" x14ac:dyDescent="0.35">
      <c r="Q466" s="27" t="str">
        <f t="shared" si="17"/>
        <v/>
      </c>
    </row>
    <row r="467" spans="17:17" x14ac:dyDescent="0.35">
      <c r="Q467" s="27" t="str">
        <f t="shared" si="17"/>
        <v/>
      </c>
    </row>
    <row r="468" spans="17:17" x14ac:dyDescent="0.35">
      <c r="Q468" s="27" t="str">
        <f t="shared" si="17"/>
        <v/>
      </c>
    </row>
    <row r="469" spans="17:17" x14ac:dyDescent="0.35">
      <c r="Q469" s="27" t="str">
        <f t="shared" si="17"/>
        <v/>
      </c>
    </row>
    <row r="470" spans="17:17" x14ac:dyDescent="0.35">
      <c r="Q470" s="27" t="str">
        <f t="shared" si="17"/>
        <v/>
      </c>
    </row>
    <row r="471" spans="17:17" x14ac:dyDescent="0.35">
      <c r="Q471" s="27" t="str">
        <f t="shared" si="17"/>
        <v/>
      </c>
    </row>
    <row r="472" spans="17:17" x14ac:dyDescent="0.35">
      <c r="Q472" s="27" t="str">
        <f t="shared" si="17"/>
        <v/>
      </c>
    </row>
    <row r="473" spans="17:17" x14ac:dyDescent="0.35">
      <c r="Q473" s="27" t="str">
        <f t="shared" si="17"/>
        <v/>
      </c>
    </row>
    <row r="474" spans="17:17" x14ac:dyDescent="0.35">
      <c r="Q474" s="27" t="str">
        <f t="shared" si="17"/>
        <v/>
      </c>
    </row>
    <row r="475" spans="17:17" x14ac:dyDescent="0.35">
      <c r="Q475" s="27" t="str">
        <f t="shared" si="17"/>
        <v/>
      </c>
    </row>
    <row r="476" spans="17:17" x14ac:dyDescent="0.35">
      <c r="Q476" s="27" t="str">
        <f t="shared" si="17"/>
        <v/>
      </c>
    </row>
    <row r="477" spans="17:17" x14ac:dyDescent="0.35">
      <c r="Q477" s="27" t="str">
        <f t="shared" si="17"/>
        <v/>
      </c>
    </row>
    <row r="478" spans="17:17" x14ac:dyDescent="0.35">
      <c r="Q478" s="27" t="str">
        <f t="shared" si="17"/>
        <v/>
      </c>
    </row>
    <row r="479" spans="17:17" x14ac:dyDescent="0.35">
      <c r="Q479" s="27" t="str">
        <f t="shared" si="17"/>
        <v/>
      </c>
    </row>
    <row r="480" spans="17:17" x14ac:dyDescent="0.35">
      <c r="Q480" s="27" t="str">
        <f t="shared" si="17"/>
        <v/>
      </c>
    </row>
    <row r="481" spans="17:17" x14ac:dyDescent="0.35">
      <c r="Q481" s="27" t="str">
        <f t="shared" si="17"/>
        <v/>
      </c>
    </row>
    <row r="482" spans="17:17" x14ac:dyDescent="0.35">
      <c r="Q482" s="27" t="str">
        <f t="shared" si="17"/>
        <v/>
      </c>
    </row>
    <row r="483" spans="17:17" x14ac:dyDescent="0.35">
      <c r="Q483" s="27" t="str">
        <f t="shared" si="17"/>
        <v/>
      </c>
    </row>
    <row r="484" spans="17:17" x14ac:dyDescent="0.35">
      <c r="Q484" s="27" t="str">
        <f t="shared" si="17"/>
        <v/>
      </c>
    </row>
    <row r="485" spans="17:17" x14ac:dyDescent="0.35">
      <c r="Q485" s="27" t="str">
        <f t="shared" si="17"/>
        <v/>
      </c>
    </row>
    <row r="486" spans="17:17" x14ac:dyDescent="0.35">
      <c r="Q486" s="27" t="str">
        <f t="shared" si="17"/>
        <v/>
      </c>
    </row>
    <row r="487" spans="17:17" x14ac:dyDescent="0.35">
      <c r="Q487" s="27" t="str">
        <f t="shared" si="17"/>
        <v/>
      </c>
    </row>
    <row r="488" spans="17:17" x14ac:dyDescent="0.35">
      <c r="Q488" s="27" t="str">
        <f t="shared" si="17"/>
        <v/>
      </c>
    </row>
    <row r="489" spans="17:17" x14ac:dyDescent="0.35">
      <c r="Q489" s="27" t="str">
        <f t="shared" si="17"/>
        <v/>
      </c>
    </row>
    <row r="490" spans="17:17" x14ac:dyDescent="0.35">
      <c r="Q490" s="27" t="str">
        <f t="shared" si="17"/>
        <v/>
      </c>
    </row>
    <row r="491" spans="17:17" x14ac:dyDescent="0.35">
      <c r="Q491" s="27" t="str">
        <f t="shared" si="17"/>
        <v/>
      </c>
    </row>
    <row r="492" spans="17:17" x14ac:dyDescent="0.35">
      <c r="Q492" s="27" t="str">
        <f t="shared" si="17"/>
        <v/>
      </c>
    </row>
    <row r="493" spans="17:17" x14ac:dyDescent="0.35">
      <c r="Q493" s="27" t="str">
        <f t="shared" si="17"/>
        <v/>
      </c>
    </row>
    <row r="494" spans="17:17" x14ac:dyDescent="0.35">
      <c r="Q494" s="27" t="str">
        <f t="shared" si="17"/>
        <v/>
      </c>
    </row>
    <row r="495" spans="17:17" x14ac:dyDescent="0.35">
      <c r="Q495" s="27" t="str">
        <f t="shared" si="17"/>
        <v/>
      </c>
    </row>
    <row r="496" spans="17:17" x14ac:dyDescent="0.35">
      <c r="Q496" s="27" t="str">
        <f t="shared" si="17"/>
        <v/>
      </c>
    </row>
    <row r="497" spans="17:17" x14ac:dyDescent="0.35">
      <c r="Q497" s="27" t="str">
        <f t="shared" si="17"/>
        <v/>
      </c>
    </row>
    <row r="498" spans="17:17" x14ac:dyDescent="0.35">
      <c r="Q498" s="27" t="str">
        <f t="shared" si="17"/>
        <v/>
      </c>
    </row>
    <row r="499" spans="17:17" x14ac:dyDescent="0.35">
      <c r="Q499" s="27" t="str">
        <f t="shared" si="17"/>
        <v/>
      </c>
    </row>
    <row r="500" spans="17:17" x14ac:dyDescent="0.35">
      <c r="Q500" s="27" t="str">
        <f t="shared" si="17"/>
        <v/>
      </c>
    </row>
    <row r="501" spans="17:17" x14ac:dyDescent="0.35">
      <c r="Q501" s="27" t="str">
        <f t="shared" si="17"/>
        <v/>
      </c>
    </row>
    <row r="502" spans="17:17" x14ac:dyDescent="0.35">
      <c r="Q502" s="27" t="str">
        <f t="shared" si="17"/>
        <v/>
      </c>
    </row>
    <row r="503" spans="17:17" x14ac:dyDescent="0.35">
      <c r="Q503" s="27" t="str">
        <f t="shared" si="17"/>
        <v/>
      </c>
    </row>
    <row r="504" spans="17:17" x14ac:dyDescent="0.35">
      <c r="Q504" s="27" t="str">
        <f t="shared" si="17"/>
        <v/>
      </c>
    </row>
    <row r="505" spans="17:17" x14ac:dyDescent="0.35">
      <c r="Q505" s="27" t="str">
        <f t="shared" si="17"/>
        <v/>
      </c>
    </row>
    <row r="506" spans="17:17" x14ac:dyDescent="0.35">
      <c r="Q506" s="27" t="str">
        <f t="shared" si="17"/>
        <v/>
      </c>
    </row>
    <row r="507" spans="17:17" x14ac:dyDescent="0.35">
      <c r="Q507" s="27" t="str">
        <f t="shared" si="17"/>
        <v/>
      </c>
    </row>
    <row r="508" spans="17:17" x14ac:dyDescent="0.35">
      <c r="Q508" s="27" t="str">
        <f t="shared" si="17"/>
        <v/>
      </c>
    </row>
    <row r="509" spans="17:17" x14ac:dyDescent="0.35">
      <c r="Q509" s="27" t="str">
        <f t="shared" si="17"/>
        <v/>
      </c>
    </row>
    <row r="510" spans="17:17" x14ac:dyDescent="0.35">
      <c r="Q510" s="27" t="str">
        <f t="shared" si="17"/>
        <v/>
      </c>
    </row>
    <row r="511" spans="17:17" x14ac:dyDescent="0.35">
      <c r="Q511" s="27" t="str">
        <f t="shared" si="17"/>
        <v/>
      </c>
    </row>
    <row r="512" spans="17:17" x14ac:dyDescent="0.35">
      <c r="Q512" s="27" t="str">
        <f t="shared" si="17"/>
        <v/>
      </c>
    </row>
    <row r="513" spans="17:17" x14ac:dyDescent="0.35">
      <c r="Q513" s="27" t="str">
        <f t="shared" si="17"/>
        <v/>
      </c>
    </row>
    <row r="514" spans="17:17" x14ac:dyDescent="0.35">
      <c r="Q514" s="27" t="str">
        <f t="shared" si="17"/>
        <v/>
      </c>
    </row>
    <row r="515" spans="17:17" x14ac:dyDescent="0.35">
      <c r="Q515" s="27" t="str">
        <f t="shared" si="17"/>
        <v/>
      </c>
    </row>
    <row r="516" spans="17:17" x14ac:dyDescent="0.35">
      <c r="Q516" s="27" t="str">
        <f t="shared" si="17"/>
        <v/>
      </c>
    </row>
    <row r="517" spans="17:17" x14ac:dyDescent="0.35">
      <c r="Q517" s="27" t="str">
        <f t="shared" si="17"/>
        <v/>
      </c>
    </row>
    <row r="518" spans="17:17" x14ac:dyDescent="0.35">
      <c r="Q518" s="27" t="str">
        <f t="shared" si="17"/>
        <v/>
      </c>
    </row>
    <row r="519" spans="17:17" x14ac:dyDescent="0.35">
      <c r="Q519" s="27" t="str">
        <f t="shared" si="17"/>
        <v/>
      </c>
    </row>
    <row r="520" spans="17:17" x14ac:dyDescent="0.35">
      <c r="Q520" s="27" t="str">
        <f t="shared" ref="Q520:Q583" si="18">+IF(A520="","",MONTH(A520))</f>
        <v/>
      </c>
    </row>
    <row r="521" spans="17:17" x14ac:dyDescent="0.35">
      <c r="Q521" s="27" t="str">
        <f t="shared" si="18"/>
        <v/>
      </c>
    </row>
    <row r="522" spans="17:17" x14ac:dyDescent="0.35">
      <c r="Q522" s="27" t="str">
        <f t="shared" si="18"/>
        <v/>
      </c>
    </row>
    <row r="523" spans="17:17" x14ac:dyDescent="0.35">
      <c r="Q523" s="27" t="str">
        <f t="shared" si="18"/>
        <v/>
      </c>
    </row>
    <row r="524" spans="17:17" x14ac:dyDescent="0.35">
      <c r="Q524" s="27" t="str">
        <f t="shared" si="18"/>
        <v/>
      </c>
    </row>
    <row r="525" spans="17:17" x14ac:dyDescent="0.35">
      <c r="Q525" s="27" t="str">
        <f t="shared" si="18"/>
        <v/>
      </c>
    </row>
    <row r="526" spans="17:17" x14ac:dyDescent="0.35">
      <c r="Q526" s="27" t="str">
        <f t="shared" si="18"/>
        <v/>
      </c>
    </row>
    <row r="527" spans="17:17" x14ac:dyDescent="0.35">
      <c r="Q527" s="27" t="str">
        <f t="shared" si="18"/>
        <v/>
      </c>
    </row>
    <row r="528" spans="17:17" x14ac:dyDescent="0.35">
      <c r="Q528" s="27" t="str">
        <f t="shared" si="18"/>
        <v/>
      </c>
    </row>
    <row r="529" spans="17:17" x14ac:dyDescent="0.35">
      <c r="Q529" s="27" t="str">
        <f t="shared" si="18"/>
        <v/>
      </c>
    </row>
    <row r="530" spans="17:17" x14ac:dyDescent="0.35">
      <c r="Q530" s="27" t="str">
        <f t="shared" si="18"/>
        <v/>
      </c>
    </row>
    <row r="531" spans="17:17" x14ac:dyDescent="0.35">
      <c r="Q531" s="27" t="str">
        <f t="shared" si="18"/>
        <v/>
      </c>
    </row>
    <row r="532" spans="17:17" x14ac:dyDescent="0.35">
      <c r="Q532" s="27" t="str">
        <f t="shared" si="18"/>
        <v/>
      </c>
    </row>
    <row r="533" spans="17:17" x14ac:dyDescent="0.35">
      <c r="Q533" s="27" t="str">
        <f t="shared" si="18"/>
        <v/>
      </c>
    </row>
    <row r="534" spans="17:17" x14ac:dyDescent="0.35">
      <c r="Q534" s="27" t="str">
        <f t="shared" si="18"/>
        <v/>
      </c>
    </row>
    <row r="535" spans="17:17" x14ac:dyDescent="0.35">
      <c r="Q535" s="27" t="str">
        <f t="shared" si="18"/>
        <v/>
      </c>
    </row>
    <row r="536" spans="17:17" x14ac:dyDescent="0.35">
      <c r="Q536" s="27" t="str">
        <f t="shared" si="18"/>
        <v/>
      </c>
    </row>
    <row r="537" spans="17:17" x14ac:dyDescent="0.35">
      <c r="Q537" s="27" t="str">
        <f t="shared" si="18"/>
        <v/>
      </c>
    </row>
    <row r="538" spans="17:17" x14ac:dyDescent="0.35">
      <c r="Q538" s="27" t="str">
        <f t="shared" si="18"/>
        <v/>
      </c>
    </row>
    <row r="539" spans="17:17" x14ac:dyDescent="0.35">
      <c r="Q539" s="27" t="str">
        <f t="shared" si="18"/>
        <v/>
      </c>
    </row>
    <row r="540" spans="17:17" x14ac:dyDescent="0.35">
      <c r="Q540" s="27" t="str">
        <f t="shared" si="18"/>
        <v/>
      </c>
    </row>
    <row r="541" spans="17:17" x14ac:dyDescent="0.35">
      <c r="Q541" s="27" t="str">
        <f t="shared" si="18"/>
        <v/>
      </c>
    </row>
    <row r="542" spans="17:17" x14ac:dyDescent="0.35">
      <c r="Q542" s="27" t="str">
        <f t="shared" si="18"/>
        <v/>
      </c>
    </row>
    <row r="543" spans="17:17" x14ac:dyDescent="0.35">
      <c r="Q543" s="27" t="str">
        <f t="shared" si="18"/>
        <v/>
      </c>
    </row>
    <row r="544" spans="17:17" x14ac:dyDescent="0.35">
      <c r="Q544" s="27" t="str">
        <f t="shared" si="18"/>
        <v/>
      </c>
    </row>
    <row r="545" spans="17:17" x14ac:dyDescent="0.35">
      <c r="Q545" s="27" t="str">
        <f t="shared" si="18"/>
        <v/>
      </c>
    </row>
    <row r="546" spans="17:17" x14ac:dyDescent="0.35">
      <c r="Q546" s="27" t="str">
        <f t="shared" si="18"/>
        <v/>
      </c>
    </row>
    <row r="547" spans="17:17" x14ac:dyDescent="0.35">
      <c r="Q547" s="27" t="str">
        <f t="shared" si="18"/>
        <v/>
      </c>
    </row>
    <row r="548" spans="17:17" x14ac:dyDescent="0.35">
      <c r="Q548" s="27" t="str">
        <f t="shared" si="18"/>
        <v/>
      </c>
    </row>
    <row r="549" spans="17:17" x14ac:dyDescent="0.35">
      <c r="Q549" s="27" t="str">
        <f t="shared" si="18"/>
        <v/>
      </c>
    </row>
    <row r="550" spans="17:17" x14ac:dyDescent="0.35">
      <c r="Q550" s="27" t="str">
        <f t="shared" si="18"/>
        <v/>
      </c>
    </row>
    <row r="551" spans="17:17" x14ac:dyDescent="0.35">
      <c r="Q551" s="27" t="str">
        <f t="shared" si="18"/>
        <v/>
      </c>
    </row>
    <row r="552" spans="17:17" x14ac:dyDescent="0.35">
      <c r="Q552" s="27" t="str">
        <f t="shared" si="18"/>
        <v/>
      </c>
    </row>
    <row r="553" spans="17:17" x14ac:dyDescent="0.35">
      <c r="Q553" s="27" t="str">
        <f t="shared" si="18"/>
        <v/>
      </c>
    </row>
    <row r="554" spans="17:17" x14ac:dyDescent="0.35">
      <c r="Q554" s="27" t="str">
        <f t="shared" si="18"/>
        <v/>
      </c>
    </row>
    <row r="555" spans="17:17" x14ac:dyDescent="0.35">
      <c r="Q555" s="27" t="str">
        <f t="shared" si="18"/>
        <v/>
      </c>
    </row>
    <row r="556" spans="17:17" x14ac:dyDescent="0.35">
      <c r="Q556" s="27" t="str">
        <f t="shared" si="18"/>
        <v/>
      </c>
    </row>
    <row r="557" spans="17:17" x14ac:dyDescent="0.35">
      <c r="Q557" s="27" t="str">
        <f t="shared" si="18"/>
        <v/>
      </c>
    </row>
    <row r="558" spans="17:17" x14ac:dyDescent="0.35">
      <c r="Q558" s="27" t="str">
        <f t="shared" si="18"/>
        <v/>
      </c>
    </row>
    <row r="559" spans="17:17" x14ac:dyDescent="0.35">
      <c r="Q559" s="27" t="str">
        <f t="shared" si="18"/>
        <v/>
      </c>
    </row>
    <row r="560" spans="17:17" x14ac:dyDescent="0.35">
      <c r="Q560" s="27" t="str">
        <f t="shared" si="18"/>
        <v/>
      </c>
    </row>
    <row r="561" spans="17:17" x14ac:dyDescent="0.35">
      <c r="Q561" s="27" t="str">
        <f t="shared" si="18"/>
        <v/>
      </c>
    </row>
    <row r="562" spans="17:17" x14ac:dyDescent="0.35">
      <c r="Q562" s="27" t="str">
        <f t="shared" si="18"/>
        <v/>
      </c>
    </row>
    <row r="563" spans="17:17" x14ac:dyDescent="0.35">
      <c r="Q563" s="27" t="str">
        <f t="shared" si="18"/>
        <v/>
      </c>
    </row>
    <row r="564" spans="17:17" x14ac:dyDescent="0.35">
      <c r="Q564" s="27" t="str">
        <f t="shared" si="18"/>
        <v/>
      </c>
    </row>
    <row r="565" spans="17:17" x14ac:dyDescent="0.35">
      <c r="Q565" s="27" t="str">
        <f t="shared" si="18"/>
        <v/>
      </c>
    </row>
    <row r="566" spans="17:17" x14ac:dyDescent="0.35">
      <c r="Q566" s="27" t="str">
        <f t="shared" si="18"/>
        <v/>
      </c>
    </row>
    <row r="567" spans="17:17" x14ac:dyDescent="0.35">
      <c r="Q567" s="27" t="str">
        <f t="shared" si="18"/>
        <v/>
      </c>
    </row>
    <row r="568" spans="17:17" x14ac:dyDescent="0.35">
      <c r="Q568" s="27" t="str">
        <f t="shared" si="18"/>
        <v/>
      </c>
    </row>
    <row r="569" spans="17:17" x14ac:dyDescent="0.35">
      <c r="Q569" s="27" t="str">
        <f t="shared" si="18"/>
        <v/>
      </c>
    </row>
    <row r="570" spans="17:17" x14ac:dyDescent="0.35">
      <c r="Q570" s="27" t="str">
        <f t="shared" si="18"/>
        <v/>
      </c>
    </row>
    <row r="571" spans="17:17" x14ac:dyDescent="0.35">
      <c r="Q571" s="27" t="str">
        <f t="shared" si="18"/>
        <v/>
      </c>
    </row>
    <row r="572" spans="17:17" x14ac:dyDescent="0.35">
      <c r="Q572" s="27" t="str">
        <f t="shared" si="18"/>
        <v/>
      </c>
    </row>
    <row r="573" spans="17:17" x14ac:dyDescent="0.35">
      <c r="Q573" s="27" t="str">
        <f t="shared" si="18"/>
        <v/>
      </c>
    </row>
    <row r="574" spans="17:17" x14ac:dyDescent="0.35">
      <c r="Q574" s="27" t="str">
        <f t="shared" si="18"/>
        <v/>
      </c>
    </row>
    <row r="575" spans="17:17" x14ac:dyDescent="0.35">
      <c r="Q575" s="27" t="str">
        <f t="shared" si="18"/>
        <v/>
      </c>
    </row>
    <row r="576" spans="17:17" x14ac:dyDescent="0.35">
      <c r="Q576" s="27" t="str">
        <f t="shared" si="18"/>
        <v/>
      </c>
    </row>
    <row r="577" spans="17:17" x14ac:dyDescent="0.35">
      <c r="Q577" s="27" t="str">
        <f t="shared" si="18"/>
        <v/>
      </c>
    </row>
    <row r="578" spans="17:17" x14ac:dyDescent="0.35">
      <c r="Q578" s="27" t="str">
        <f t="shared" si="18"/>
        <v/>
      </c>
    </row>
    <row r="579" spans="17:17" x14ac:dyDescent="0.35">
      <c r="Q579" s="27" t="str">
        <f t="shared" si="18"/>
        <v/>
      </c>
    </row>
    <row r="580" spans="17:17" x14ac:dyDescent="0.35">
      <c r="Q580" s="27" t="str">
        <f t="shared" si="18"/>
        <v/>
      </c>
    </row>
    <row r="581" spans="17:17" x14ac:dyDescent="0.35">
      <c r="Q581" s="27" t="str">
        <f t="shared" si="18"/>
        <v/>
      </c>
    </row>
    <row r="582" spans="17:17" x14ac:dyDescent="0.35">
      <c r="Q582" s="27" t="str">
        <f t="shared" si="18"/>
        <v/>
      </c>
    </row>
    <row r="583" spans="17:17" x14ac:dyDescent="0.35">
      <c r="Q583" s="27" t="str">
        <f t="shared" si="18"/>
        <v/>
      </c>
    </row>
    <row r="584" spans="17:17" x14ac:dyDescent="0.35">
      <c r="Q584" s="27" t="str">
        <f t="shared" ref="Q584:Q647" si="19">+IF(A584="","",MONTH(A584))</f>
        <v/>
      </c>
    </row>
    <row r="585" spans="17:17" x14ac:dyDescent="0.35">
      <c r="Q585" s="27" t="str">
        <f t="shared" si="19"/>
        <v/>
      </c>
    </row>
    <row r="586" spans="17:17" x14ac:dyDescent="0.35">
      <c r="Q586" s="27" t="str">
        <f t="shared" si="19"/>
        <v/>
      </c>
    </row>
    <row r="587" spans="17:17" x14ac:dyDescent="0.35">
      <c r="Q587" s="27" t="str">
        <f t="shared" si="19"/>
        <v/>
      </c>
    </row>
    <row r="588" spans="17:17" x14ac:dyDescent="0.35">
      <c r="Q588" s="27" t="str">
        <f t="shared" si="19"/>
        <v/>
      </c>
    </row>
    <row r="589" spans="17:17" x14ac:dyDescent="0.35">
      <c r="Q589" s="27" t="str">
        <f t="shared" si="19"/>
        <v/>
      </c>
    </row>
    <row r="590" spans="17:17" x14ac:dyDescent="0.35">
      <c r="Q590" s="27" t="str">
        <f t="shared" si="19"/>
        <v/>
      </c>
    </row>
    <row r="591" spans="17:17" x14ac:dyDescent="0.35">
      <c r="Q591" s="27" t="str">
        <f t="shared" si="19"/>
        <v/>
      </c>
    </row>
    <row r="592" spans="17:17" x14ac:dyDescent="0.35">
      <c r="Q592" s="27" t="str">
        <f t="shared" si="19"/>
        <v/>
      </c>
    </row>
    <row r="593" spans="17:17" x14ac:dyDescent="0.35">
      <c r="Q593" s="27" t="str">
        <f t="shared" si="19"/>
        <v/>
      </c>
    </row>
    <row r="594" spans="17:17" x14ac:dyDescent="0.35">
      <c r="Q594" s="27" t="str">
        <f t="shared" si="19"/>
        <v/>
      </c>
    </row>
    <row r="595" spans="17:17" x14ac:dyDescent="0.35">
      <c r="Q595" s="27" t="str">
        <f t="shared" si="19"/>
        <v/>
      </c>
    </row>
    <row r="596" spans="17:17" x14ac:dyDescent="0.35">
      <c r="Q596" s="27" t="str">
        <f t="shared" si="19"/>
        <v/>
      </c>
    </row>
    <row r="597" spans="17:17" x14ac:dyDescent="0.35">
      <c r="Q597" s="27" t="str">
        <f t="shared" si="19"/>
        <v/>
      </c>
    </row>
    <row r="598" spans="17:17" x14ac:dyDescent="0.35">
      <c r="Q598" s="27" t="str">
        <f t="shared" si="19"/>
        <v/>
      </c>
    </row>
    <row r="599" spans="17:17" x14ac:dyDescent="0.35">
      <c r="Q599" s="27" t="str">
        <f t="shared" si="19"/>
        <v/>
      </c>
    </row>
    <row r="600" spans="17:17" x14ac:dyDescent="0.35">
      <c r="Q600" s="27" t="str">
        <f t="shared" si="19"/>
        <v/>
      </c>
    </row>
    <row r="601" spans="17:17" x14ac:dyDescent="0.35">
      <c r="Q601" s="27" t="str">
        <f t="shared" si="19"/>
        <v/>
      </c>
    </row>
    <row r="602" spans="17:17" x14ac:dyDescent="0.35">
      <c r="Q602" s="27" t="str">
        <f t="shared" si="19"/>
        <v/>
      </c>
    </row>
    <row r="603" spans="17:17" x14ac:dyDescent="0.35">
      <c r="Q603" s="27" t="str">
        <f t="shared" si="19"/>
        <v/>
      </c>
    </row>
    <row r="604" spans="17:17" x14ac:dyDescent="0.35">
      <c r="Q604" s="27" t="str">
        <f t="shared" si="19"/>
        <v/>
      </c>
    </row>
    <row r="605" spans="17:17" x14ac:dyDescent="0.35">
      <c r="Q605" s="27" t="str">
        <f t="shared" si="19"/>
        <v/>
      </c>
    </row>
    <row r="606" spans="17:17" x14ac:dyDescent="0.35">
      <c r="Q606" s="27" t="str">
        <f t="shared" si="19"/>
        <v/>
      </c>
    </row>
    <row r="607" spans="17:17" x14ac:dyDescent="0.35">
      <c r="Q607" s="27" t="str">
        <f t="shared" si="19"/>
        <v/>
      </c>
    </row>
    <row r="608" spans="17:17" x14ac:dyDescent="0.35">
      <c r="Q608" s="27" t="str">
        <f t="shared" si="19"/>
        <v/>
      </c>
    </row>
    <row r="609" spans="17:17" x14ac:dyDescent="0.35">
      <c r="Q609" s="27" t="str">
        <f t="shared" si="19"/>
        <v/>
      </c>
    </row>
    <row r="610" spans="17:17" x14ac:dyDescent="0.35">
      <c r="Q610" s="27" t="str">
        <f t="shared" si="19"/>
        <v/>
      </c>
    </row>
    <row r="611" spans="17:17" x14ac:dyDescent="0.35">
      <c r="Q611" s="27" t="str">
        <f t="shared" si="19"/>
        <v/>
      </c>
    </row>
    <row r="612" spans="17:17" x14ac:dyDescent="0.35">
      <c r="Q612" s="27" t="str">
        <f t="shared" si="19"/>
        <v/>
      </c>
    </row>
    <row r="613" spans="17:17" x14ac:dyDescent="0.35">
      <c r="Q613" s="27" t="str">
        <f t="shared" si="19"/>
        <v/>
      </c>
    </row>
    <row r="614" spans="17:17" x14ac:dyDescent="0.35">
      <c r="Q614" s="27" t="str">
        <f t="shared" si="19"/>
        <v/>
      </c>
    </row>
    <row r="615" spans="17:17" x14ac:dyDescent="0.35">
      <c r="Q615" s="27" t="str">
        <f t="shared" si="19"/>
        <v/>
      </c>
    </row>
    <row r="616" spans="17:17" x14ac:dyDescent="0.35">
      <c r="Q616" s="27" t="str">
        <f t="shared" si="19"/>
        <v/>
      </c>
    </row>
    <row r="617" spans="17:17" x14ac:dyDescent="0.35">
      <c r="Q617" s="27" t="str">
        <f t="shared" si="19"/>
        <v/>
      </c>
    </row>
    <row r="618" spans="17:17" x14ac:dyDescent="0.35">
      <c r="Q618" s="27" t="str">
        <f t="shared" si="19"/>
        <v/>
      </c>
    </row>
    <row r="619" spans="17:17" x14ac:dyDescent="0.35">
      <c r="Q619" s="27" t="str">
        <f t="shared" si="19"/>
        <v/>
      </c>
    </row>
    <row r="620" spans="17:17" x14ac:dyDescent="0.35">
      <c r="Q620" s="27" t="str">
        <f t="shared" si="19"/>
        <v/>
      </c>
    </row>
    <row r="621" spans="17:17" x14ac:dyDescent="0.35">
      <c r="Q621" s="27" t="str">
        <f t="shared" si="19"/>
        <v/>
      </c>
    </row>
    <row r="622" spans="17:17" x14ac:dyDescent="0.35">
      <c r="Q622" s="27" t="str">
        <f t="shared" si="19"/>
        <v/>
      </c>
    </row>
    <row r="623" spans="17:17" x14ac:dyDescent="0.35">
      <c r="Q623" s="27" t="str">
        <f t="shared" si="19"/>
        <v/>
      </c>
    </row>
    <row r="624" spans="17:17" x14ac:dyDescent="0.35">
      <c r="Q624" s="27" t="str">
        <f t="shared" si="19"/>
        <v/>
      </c>
    </row>
    <row r="625" spans="17:17" x14ac:dyDescent="0.35">
      <c r="Q625" s="27" t="str">
        <f t="shared" si="19"/>
        <v/>
      </c>
    </row>
    <row r="626" spans="17:17" x14ac:dyDescent="0.35">
      <c r="Q626" s="27" t="str">
        <f t="shared" si="19"/>
        <v/>
      </c>
    </row>
    <row r="627" spans="17:17" x14ac:dyDescent="0.35">
      <c r="Q627" s="27" t="str">
        <f t="shared" si="19"/>
        <v/>
      </c>
    </row>
    <row r="628" spans="17:17" x14ac:dyDescent="0.35">
      <c r="Q628" s="27" t="str">
        <f t="shared" si="19"/>
        <v/>
      </c>
    </row>
    <row r="629" spans="17:17" x14ac:dyDescent="0.35">
      <c r="Q629" s="27" t="str">
        <f t="shared" si="19"/>
        <v/>
      </c>
    </row>
    <row r="630" spans="17:17" x14ac:dyDescent="0.35">
      <c r="Q630" s="27" t="str">
        <f t="shared" si="19"/>
        <v/>
      </c>
    </row>
    <row r="631" spans="17:17" x14ac:dyDescent="0.35">
      <c r="Q631" s="27" t="str">
        <f t="shared" si="19"/>
        <v/>
      </c>
    </row>
    <row r="632" spans="17:17" x14ac:dyDescent="0.35">
      <c r="Q632" s="27" t="str">
        <f t="shared" si="19"/>
        <v/>
      </c>
    </row>
    <row r="633" spans="17:17" x14ac:dyDescent="0.35">
      <c r="Q633" s="27" t="str">
        <f t="shared" si="19"/>
        <v/>
      </c>
    </row>
    <row r="634" spans="17:17" x14ac:dyDescent="0.35">
      <c r="Q634" s="27" t="str">
        <f t="shared" si="19"/>
        <v/>
      </c>
    </row>
    <row r="635" spans="17:17" x14ac:dyDescent="0.35">
      <c r="Q635" s="27" t="str">
        <f t="shared" si="19"/>
        <v/>
      </c>
    </row>
    <row r="636" spans="17:17" x14ac:dyDescent="0.35">
      <c r="Q636" s="27" t="str">
        <f t="shared" si="19"/>
        <v/>
      </c>
    </row>
    <row r="637" spans="17:17" x14ac:dyDescent="0.35">
      <c r="Q637" s="27" t="str">
        <f t="shared" si="19"/>
        <v/>
      </c>
    </row>
    <row r="638" spans="17:17" x14ac:dyDescent="0.35">
      <c r="Q638" s="27" t="str">
        <f t="shared" si="19"/>
        <v/>
      </c>
    </row>
    <row r="639" spans="17:17" x14ac:dyDescent="0.35">
      <c r="Q639" s="27" t="str">
        <f t="shared" si="19"/>
        <v/>
      </c>
    </row>
    <row r="640" spans="17:17" x14ac:dyDescent="0.35">
      <c r="Q640" s="27" t="str">
        <f t="shared" si="19"/>
        <v/>
      </c>
    </row>
    <row r="641" spans="17:17" x14ac:dyDescent="0.35">
      <c r="Q641" s="27" t="str">
        <f t="shared" si="19"/>
        <v/>
      </c>
    </row>
    <row r="642" spans="17:17" x14ac:dyDescent="0.35">
      <c r="Q642" s="27" t="str">
        <f t="shared" si="19"/>
        <v/>
      </c>
    </row>
    <row r="643" spans="17:17" x14ac:dyDescent="0.35">
      <c r="Q643" s="27" t="str">
        <f t="shared" si="19"/>
        <v/>
      </c>
    </row>
    <row r="644" spans="17:17" x14ac:dyDescent="0.35">
      <c r="Q644" s="27" t="str">
        <f t="shared" si="19"/>
        <v/>
      </c>
    </row>
    <row r="645" spans="17:17" x14ac:dyDescent="0.35">
      <c r="Q645" s="27" t="str">
        <f t="shared" si="19"/>
        <v/>
      </c>
    </row>
    <row r="646" spans="17:17" x14ac:dyDescent="0.35">
      <c r="Q646" s="27" t="str">
        <f t="shared" si="19"/>
        <v/>
      </c>
    </row>
    <row r="647" spans="17:17" x14ac:dyDescent="0.35">
      <c r="Q647" s="27" t="str">
        <f t="shared" si="19"/>
        <v/>
      </c>
    </row>
    <row r="648" spans="17:17" x14ac:dyDescent="0.35">
      <c r="Q648" s="27" t="str">
        <f t="shared" ref="Q648:Q711" si="20">+IF(A648="","",MONTH(A648))</f>
        <v/>
      </c>
    </row>
    <row r="649" spans="17:17" x14ac:dyDescent="0.35">
      <c r="Q649" s="27" t="str">
        <f t="shared" si="20"/>
        <v/>
      </c>
    </row>
    <row r="650" spans="17:17" x14ac:dyDescent="0.35">
      <c r="Q650" s="27" t="str">
        <f t="shared" si="20"/>
        <v/>
      </c>
    </row>
    <row r="651" spans="17:17" x14ac:dyDescent="0.35">
      <c r="Q651" s="27" t="str">
        <f t="shared" si="20"/>
        <v/>
      </c>
    </row>
    <row r="652" spans="17:17" x14ac:dyDescent="0.35">
      <c r="Q652" s="27" t="str">
        <f t="shared" si="20"/>
        <v/>
      </c>
    </row>
    <row r="653" spans="17:17" x14ac:dyDescent="0.35">
      <c r="Q653" s="27" t="str">
        <f t="shared" si="20"/>
        <v/>
      </c>
    </row>
    <row r="654" spans="17:17" x14ac:dyDescent="0.35">
      <c r="Q654" s="27" t="str">
        <f t="shared" si="20"/>
        <v/>
      </c>
    </row>
    <row r="655" spans="17:17" x14ac:dyDescent="0.35">
      <c r="Q655" s="27" t="str">
        <f t="shared" si="20"/>
        <v/>
      </c>
    </row>
    <row r="656" spans="17:17" x14ac:dyDescent="0.35">
      <c r="Q656" s="27" t="str">
        <f t="shared" si="20"/>
        <v/>
      </c>
    </row>
    <row r="657" spans="17:17" x14ac:dyDescent="0.35">
      <c r="Q657" s="27" t="str">
        <f t="shared" si="20"/>
        <v/>
      </c>
    </row>
    <row r="658" spans="17:17" x14ac:dyDescent="0.35">
      <c r="Q658" s="27" t="str">
        <f t="shared" si="20"/>
        <v/>
      </c>
    </row>
    <row r="659" spans="17:17" x14ac:dyDescent="0.35">
      <c r="Q659" s="27" t="str">
        <f t="shared" si="20"/>
        <v/>
      </c>
    </row>
    <row r="660" spans="17:17" x14ac:dyDescent="0.35">
      <c r="Q660" s="27" t="str">
        <f t="shared" si="20"/>
        <v/>
      </c>
    </row>
    <row r="661" spans="17:17" x14ac:dyDescent="0.35">
      <c r="Q661" s="27" t="str">
        <f t="shared" si="20"/>
        <v/>
      </c>
    </row>
    <row r="662" spans="17:17" x14ac:dyDescent="0.35">
      <c r="Q662" s="27" t="str">
        <f t="shared" si="20"/>
        <v/>
      </c>
    </row>
    <row r="663" spans="17:17" x14ac:dyDescent="0.35">
      <c r="Q663" s="27" t="str">
        <f t="shared" si="20"/>
        <v/>
      </c>
    </row>
    <row r="664" spans="17:17" x14ac:dyDescent="0.35">
      <c r="Q664" s="27" t="str">
        <f t="shared" si="20"/>
        <v/>
      </c>
    </row>
    <row r="665" spans="17:17" x14ac:dyDescent="0.35">
      <c r="Q665" s="27" t="str">
        <f t="shared" si="20"/>
        <v/>
      </c>
    </row>
    <row r="666" spans="17:17" x14ac:dyDescent="0.35">
      <c r="Q666" s="27" t="str">
        <f t="shared" si="20"/>
        <v/>
      </c>
    </row>
    <row r="667" spans="17:17" x14ac:dyDescent="0.35">
      <c r="Q667" s="27" t="str">
        <f t="shared" si="20"/>
        <v/>
      </c>
    </row>
    <row r="668" spans="17:17" x14ac:dyDescent="0.35">
      <c r="Q668" s="27" t="str">
        <f t="shared" si="20"/>
        <v/>
      </c>
    </row>
    <row r="669" spans="17:17" x14ac:dyDescent="0.35">
      <c r="Q669" s="27" t="str">
        <f t="shared" si="20"/>
        <v/>
      </c>
    </row>
    <row r="670" spans="17:17" x14ac:dyDescent="0.35">
      <c r="Q670" s="27" t="str">
        <f t="shared" si="20"/>
        <v/>
      </c>
    </row>
    <row r="671" spans="17:17" x14ac:dyDescent="0.35">
      <c r="Q671" s="27" t="str">
        <f t="shared" si="20"/>
        <v/>
      </c>
    </row>
    <row r="672" spans="17:17" x14ac:dyDescent="0.35">
      <c r="Q672" s="27" t="str">
        <f t="shared" si="20"/>
        <v/>
      </c>
    </row>
    <row r="673" spans="17:17" x14ac:dyDescent="0.35">
      <c r="Q673" s="27" t="str">
        <f t="shared" si="20"/>
        <v/>
      </c>
    </row>
    <row r="674" spans="17:17" x14ac:dyDescent="0.35">
      <c r="Q674" s="27" t="str">
        <f t="shared" si="20"/>
        <v/>
      </c>
    </row>
    <row r="675" spans="17:17" x14ac:dyDescent="0.35">
      <c r="Q675" s="27" t="str">
        <f t="shared" si="20"/>
        <v/>
      </c>
    </row>
    <row r="676" spans="17:17" x14ac:dyDescent="0.35">
      <c r="Q676" s="27" t="str">
        <f t="shared" si="20"/>
        <v/>
      </c>
    </row>
    <row r="677" spans="17:17" x14ac:dyDescent="0.35">
      <c r="Q677" s="27" t="str">
        <f t="shared" si="20"/>
        <v/>
      </c>
    </row>
    <row r="678" spans="17:17" x14ac:dyDescent="0.35">
      <c r="Q678" s="27" t="str">
        <f t="shared" si="20"/>
        <v/>
      </c>
    </row>
    <row r="679" spans="17:17" x14ac:dyDescent="0.35">
      <c r="Q679" s="27" t="str">
        <f t="shared" si="20"/>
        <v/>
      </c>
    </row>
    <row r="680" spans="17:17" x14ac:dyDescent="0.35">
      <c r="Q680" s="27" t="str">
        <f t="shared" si="20"/>
        <v/>
      </c>
    </row>
    <row r="681" spans="17:17" x14ac:dyDescent="0.35">
      <c r="Q681" s="27" t="str">
        <f t="shared" si="20"/>
        <v/>
      </c>
    </row>
    <row r="682" spans="17:17" x14ac:dyDescent="0.35">
      <c r="Q682" s="27" t="str">
        <f t="shared" si="20"/>
        <v/>
      </c>
    </row>
    <row r="683" spans="17:17" x14ac:dyDescent="0.35">
      <c r="Q683" s="27" t="str">
        <f t="shared" si="20"/>
        <v/>
      </c>
    </row>
    <row r="684" spans="17:17" x14ac:dyDescent="0.35">
      <c r="Q684" s="27" t="str">
        <f t="shared" si="20"/>
        <v/>
      </c>
    </row>
    <row r="685" spans="17:17" x14ac:dyDescent="0.35">
      <c r="Q685" s="27" t="str">
        <f t="shared" si="20"/>
        <v/>
      </c>
    </row>
    <row r="686" spans="17:17" x14ac:dyDescent="0.35">
      <c r="Q686" s="27" t="str">
        <f t="shared" si="20"/>
        <v/>
      </c>
    </row>
    <row r="687" spans="17:17" x14ac:dyDescent="0.35">
      <c r="Q687" s="27" t="str">
        <f t="shared" si="20"/>
        <v/>
      </c>
    </row>
    <row r="688" spans="17:17" x14ac:dyDescent="0.35">
      <c r="Q688" s="27" t="str">
        <f t="shared" si="20"/>
        <v/>
      </c>
    </row>
    <row r="689" spans="17:17" x14ac:dyDescent="0.35">
      <c r="Q689" s="27" t="str">
        <f t="shared" si="20"/>
        <v/>
      </c>
    </row>
    <row r="690" spans="17:17" x14ac:dyDescent="0.35">
      <c r="Q690" s="27" t="str">
        <f t="shared" si="20"/>
        <v/>
      </c>
    </row>
    <row r="691" spans="17:17" x14ac:dyDescent="0.35">
      <c r="Q691" s="27" t="str">
        <f t="shared" si="20"/>
        <v/>
      </c>
    </row>
    <row r="692" spans="17:17" x14ac:dyDescent="0.35">
      <c r="Q692" s="27" t="str">
        <f t="shared" si="20"/>
        <v/>
      </c>
    </row>
    <row r="693" spans="17:17" x14ac:dyDescent="0.35">
      <c r="Q693" s="27" t="str">
        <f t="shared" si="20"/>
        <v/>
      </c>
    </row>
    <row r="694" spans="17:17" x14ac:dyDescent="0.35">
      <c r="Q694" s="27" t="str">
        <f t="shared" si="20"/>
        <v/>
      </c>
    </row>
    <row r="695" spans="17:17" x14ac:dyDescent="0.35">
      <c r="Q695" s="27" t="str">
        <f t="shared" si="20"/>
        <v/>
      </c>
    </row>
    <row r="696" spans="17:17" x14ac:dyDescent="0.35">
      <c r="Q696" s="27" t="str">
        <f t="shared" si="20"/>
        <v/>
      </c>
    </row>
    <row r="697" spans="17:17" x14ac:dyDescent="0.35">
      <c r="Q697" s="27" t="str">
        <f t="shared" si="20"/>
        <v/>
      </c>
    </row>
    <row r="698" spans="17:17" x14ac:dyDescent="0.35">
      <c r="Q698" s="27" t="str">
        <f t="shared" si="20"/>
        <v/>
      </c>
    </row>
    <row r="699" spans="17:17" x14ac:dyDescent="0.35">
      <c r="Q699" s="27" t="str">
        <f t="shared" si="20"/>
        <v/>
      </c>
    </row>
    <row r="700" spans="17:17" x14ac:dyDescent="0.35">
      <c r="Q700" s="27" t="str">
        <f t="shared" si="20"/>
        <v/>
      </c>
    </row>
    <row r="701" spans="17:17" x14ac:dyDescent="0.35">
      <c r="Q701" s="27" t="str">
        <f t="shared" si="20"/>
        <v/>
      </c>
    </row>
    <row r="702" spans="17:17" x14ac:dyDescent="0.35">
      <c r="Q702" s="27" t="str">
        <f t="shared" si="20"/>
        <v/>
      </c>
    </row>
    <row r="703" spans="17:17" x14ac:dyDescent="0.35">
      <c r="Q703" s="27" t="str">
        <f t="shared" si="20"/>
        <v/>
      </c>
    </row>
    <row r="704" spans="17:17" x14ac:dyDescent="0.35">
      <c r="Q704" s="27" t="str">
        <f t="shared" si="20"/>
        <v/>
      </c>
    </row>
    <row r="705" spans="17:17" x14ac:dyDescent="0.35">
      <c r="Q705" s="27" t="str">
        <f t="shared" si="20"/>
        <v/>
      </c>
    </row>
    <row r="706" spans="17:17" x14ac:dyDescent="0.35">
      <c r="Q706" s="27" t="str">
        <f t="shared" si="20"/>
        <v/>
      </c>
    </row>
    <row r="707" spans="17:17" x14ac:dyDescent="0.35">
      <c r="Q707" s="27" t="str">
        <f t="shared" si="20"/>
        <v/>
      </c>
    </row>
    <row r="708" spans="17:17" x14ac:dyDescent="0.35">
      <c r="Q708" s="27" t="str">
        <f t="shared" si="20"/>
        <v/>
      </c>
    </row>
    <row r="709" spans="17:17" x14ac:dyDescent="0.35">
      <c r="Q709" s="27" t="str">
        <f t="shared" si="20"/>
        <v/>
      </c>
    </row>
    <row r="710" spans="17:17" x14ac:dyDescent="0.35">
      <c r="Q710" s="27" t="str">
        <f t="shared" si="20"/>
        <v/>
      </c>
    </row>
    <row r="711" spans="17:17" x14ac:dyDescent="0.35">
      <c r="Q711" s="27" t="str">
        <f t="shared" si="20"/>
        <v/>
      </c>
    </row>
    <row r="712" spans="17:17" x14ac:dyDescent="0.35">
      <c r="Q712" s="27" t="str">
        <f t="shared" ref="Q712:Q775" si="21">+IF(A712="","",MONTH(A712))</f>
        <v/>
      </c>
    </row>
    <row r="713" spans="17:17" x14ac:dyDescent="0.35">
      <c r="Q713" s="27" t="str">
        <f t="shared" si="21"/>
        <v/>
      </c>
    </row>
    <row r="714" spans="17:17" x14ac:dyDescent="0.35">
      <c r="Q714" s="27" t="str">
        <f t="shared" si="21"/>
        <v/>
      </c>
    </row>
    <row r="715" spans="17:17" x14ac:dyDescent="0.35">
      <c r="Q715" s="27" t="str">
        <f t="shared" si="21"/>
        <v/>
      </c>
    </row>
    <row r="716" spans="17:17" x14ac:dyDescent="0.35">
      <c r="Q716" s="27" t="str">
        <f t="shared" si="21"/>
        <v/>
      </c>
    </row>
    <row r="717" spans="17:17" x14ac:dyDescent="0.35">
      <c r="Q717" s="27" t="str">
        <f t="shared" si="21"/>
        <v/>
      </c>
    </row>
    <row r="718" spans="17:17" x14ac:dyDescent="0.35">
      <c r="Q718" s="27" t="str">
        <f t="shared" si="21"/>
        <v/>
      </c>
    </row>
    <row r="719" spans="17:17" x14ac:dyDescent="0.35">
      <c r="Q719" s="27" t="str">
        <f t="shared" si="21"/>
        <v/>
      </c>
    </row>
    <row r="720" spans="17:17" x14ac:dyDescent="0.35">
      <c r="Q720" s="27" t="str">
        <f t="shared" si="21"/>
        <v/>
      </c>
    </row>
    <row r="721" spans="17:17" x14ac:dyDescent="0.35">
      <c r="Q721" s="27" t="str">
        <f t="shared" si="21"/>
        <v/>
      </c>
    </row>
    <row r="722" spans="17:17" x14ac:dyDescent="0.35">
      <c r="Q722" s="27" t="str">
        <f t="shared" si="21"/>
        <v/>
      </c>
    </row>
    <row r="723" spans="17:17" x14ac:dyDescent="0.35">
      <c r="Q723" s="27" t="str">
        <f t="shared" si="21"/>
        <v/>
      </c>
    </row>
    <row r="724" spans="17:17" x14ac:dyDescent="0.35">
      <c r="Q724" s="27" t="str">
        <f t="shared" si="21"/>
        <v/>
      </c>
    </row>
    <row r="725" spans="17:17" x14ac:dyDescent="0.35">
      <c r="Q725" s="27" t="str">
        <f t="shared" si="21"/>
        <v/>
      </c>
    </row>
    <row r="726" spans="17:17" x14ac:dyDescent="0.35">
      <c r="Q726" s="27" t="str">
        <f t="shared" si="21"/>
        <v/>
      </c>
    </row>
    <row r="727" spans="17:17" x14ac:dyDescent="0.35">
      <c r="Q727" s="27" t="str">
        <f t="shared" si="21"/>
        <v/>
      </c>
    </row>
    <row r="728" spans="17:17" x14ac:dyDescent="0.35">
      <c r="Q728" s="27" t="str">
        <f t="shared" si="21"/>
        <v/>
      </c>
    </row>
    <row r="729" spans="17:17" x14ac:dyDescent="0.35">
      <c r="Q729" s="27" t="str">
        <f t="shared" si="21"/>
        <v/>
      </c>
    </row>
    <row r="730" spans="17:17" x14ac:dyDescent="0.35">
      <c r="Q730" s="27" t="str">
        <f t="shared" si="21"/>
        <v/>
      </c>
    </row>
    <row r="731" spans="17:17" x14ac:dyDescent="0.35">
      <c r="Q731" s="27" t="str">
        <f t="shared" si="21"/>
        <v/>
      </c>
    </row>
    <row r="732" spans="17:17" x14ac:dyDescent="0.35">
      <c r="Q732" s="27" t="str">
        <f t="shared" si="21"/>
        <v/>
      </c>
    </row>
    <row r="733" spans="17:17" x14ac:dyDescent="0.35">
      <c r="Q733" s="27" t="str">
        <f t="shared" si="21"/>
        <v/>
      </c>
    </row>
    <row r="734" spans="17:17" x14ac:dyDescent="0.35">
      <c r="Q734" s="27" t="str">
        <f t="shared" si="21"/>
        <v/>
      </c>
    </row>
    <row r="735" spans="17:17" x14ac:dyDescent="0.35">
      <c r="Q735" s="27" t="str">
        <f t="shared" si="21"/>
        <v/>
      </c>
    </row>
    <row r="736" spans="17:17" x14ac:dyDescent="0.35">
      <c r="Q736" s="27" t="str">
        <f t="shared" si="21"/>
        <v/>
      </c>
    </row>
    <row r="737" spans="17:17" x14ac:dyDescent="0.35">
      <c r="Q737" s="27" t="str">
        <f t="shared" si="21"/>
        <v/>
      </c>
    </row>
    <row r="738" spans="17:17" x14ac:dyDescent="0.35">
      <c r="Q738" s="27" t="str">
        <f t="shared" si="21"/>
        <v/>
      </c>
    </row>
    <row r="739" spans="17:17" x14ac:dyDescent="0.35">
      <c r="Q739" s="27" t="str">
        <f t="shared" si="21"/>
        <v/>
      </c>
    </row>
    <row r="740" spans="17:17" x14ac:dyDescent="0.35">
      <c r="Q740" s="27" t="str">
        <f t="shared" si="21"/>
        <v/>
      </c>
    </row>
    <row r="741" spans="17:17" x14ac:dyDescent="0.35">
      <c r="Q741" s="27" t="str">
        <f t="shared" si="21"/>
        <v/>
      </c>
    </row>
    <row r="742" spans="17:17" x14ac:dyDescent="0.35">
      <c r="Q742" s="27" t="str">
        <f t="shared" si="21"/>
        <v/>
      </c>
    </row>
    <row r="743" spans="17:17" x14ac:dyDescent="0.35">
      <c r="Q743" s="27" t="str">
        <f t="shared" si="21"/>
        <v/>
      </c>
    </row>
    <row r="744" spans="17:17" x14ac:dyDescent="0.35">
      <c r="Q744" s="27" t="str">
        <f t="shared" si="21"/>
        <v/>
      </c>
    </row>
    <row r="745" spans="17:17" x14ac:dyDescent="0.35">
      <c r="Q745" s="27" t="str">
        <f t="shared" si="21"/>
        <v/>
      </c>
    </row>
    <row r="746" spans="17:17" x14ac:dyDescent="0.35">
      <c r="Q746" s="27" t="str">
        <f t="shared" si="21"/>
        <v/>
      </c>
    </row>
    <row r="747" spans="17:17" x14ac:dyDescent="0.35">
      <c r="Q747" s="27" t="str">
        <f t="shared" si="21"/>
        <v/>
      </c>
    </row>
    <row r="748" spans="17:17" x14ac:dyDescent="0.35">
      <c r="Q748" s="27" t="str">
        <f t="shared" si="21"/>
        <v/>
      </c>
    </row>
    <row r="749" spans="17:17" x14ac:dyDescent="0.35">
      <c r="Q749" s="27" t="str">
        <f t="shared" si="21"/>
        <v/>
      </c>
    </row>
    <row r="750" spans="17:17" x14ac:dyDescent="0.35">
      <c r="Q750" s="27" t="str">
        <f t="shared" si="21"/>
        <v/>
      </c>
    </row>
    <row r="751" spans="17:17" x14ac:dyDescent="0.35">
      <c r="Q751" s="27" t="str">
        <f t="shared" si="21"/>
        <v/>
      </c>
    </row>
    <row r="752" spans="17:17" x14ac:dyDescent="0.35">
      <c r="Q752" s="27" t="str">
        <f t="shared" si="21"/>
        <v/>
      </c>
    </row>
    <row r="753" spans="17:17" x14ac:dyDescent="0.35">
      <c r="Q753" s="27" t="str">
        <f t="shared" si="21"/>
        <v/>
      </c>
    </row>
    <row r="754" spans="17:17" x14ac:dyDescent="0.35">
      <c r="Q754" s="27" t="str">
        <f t="shared" si="21"/>
        <v/>
      </c>
    </row>
    <row r="755" spans="17:17" x14ac:dyDescent="0.35">
      <c r="Q755" s="27" t="str">
        <f t="shared" si="21"/>
        <v/>
      </c>
    </row>
    <row r="756" spans="17:17" x14ac:dyDescent="0.35">
      <c r="Q756" s="27" t="str">
        <f t="shared" si="21"/>
        <v/>
      </c>
    </row>
    <row r="757" spans="17:17" x14ac:dyDescent="0.35">
      <c r="Q757" s="27" t="str">
        <f t="shared" si="21"/>
        <v/>
      </c>
    </row>
    <row r="758" spans="17:17" x14ac:dyDescent="0.35">
      <c r="Q758" s="27" t="str">
        <f t="shared" si="21"/>
        <v/>
      </c>
    </row>
    <row r="759" spans="17:17" x14ac:dyDescent="0.35">
      <c r="Q759" s="27" t="str">
        <f t="shared" si="21"/>
        <v/>
      </c>
    </row>
    <row r="760" spans="17:17" x14ac:dyDescent="0.35">
      <c r="Q760" s="27" t="str">
        <f t="shared" si="21"/>
        <v/>
      </c>
    </row>
    <row r="761" spans="17:17" x14ac:dyDescent="0.35">
      <c r="Q761" s="27" t="str">
        <f t="shared" si="21"/>
        <v/>
      </c>
    </row>
    <row r="762" spans="17:17" x14ac:dyDescent="0.35">
      <c r="Q762" s="27" t="str">
        <f t="shared" si="21"/>
        <v/>
      </c>
    </row>
    <row r="763" spans="17:17" x14ac:dyDescent="0.35">
      <c r="Q763" s="27" t="str">
        <f t="shared" si="21"/>
        <v/>
      </c>
    </row>
    <row r="764" spans="17:17" x14ac:dyDescent="0.35">
      <c r="Q764" s="27" t="str">
        <f t="shared" si="21"/>
        <v/>
      </c>
    </row>
    <row r="765" spans="17:17" x14ac:dyDescent="0.35">
      <c r="Q765" s="27" t="str">
        <f t="shared" si="21"/>
        <v/>
      </c>
    </row>
    <row r="766" spans="17:17" x14ac:dyDescent="0.35">
      <c r="Q766" s="27" t="str">
        <f t="shared" si="21"/>
        <v/>
      </c>
    </row>
    <row r="767" spans="17:17" x14ac:dyDescent="0.35">
      <c r="Q767" s="27" t="str">
        <f t="shared" si="21"/>
        <v/>
      </c>
    </row>
    <row r="768" spans="17:17" x14ac:dyDescent="0.35">
      <c r="Q768" s="27" t="str">
        <f t="shared" si="21"/>
        <v/>
      </c>
    </row>
    <row r="769" spans="17:17" x14ac:dyDescent="0.35">
      <c r="Q769" s="27" t="str">
        <f t="shared" si="21"/>
        <v/>
      </c>
    </row>
    <row r="770" spans="17:17" x14ac:dyDescent="0.35">
      <c r="Q770" s="27" t="str">
        <f t="shared" si="21"/>
        <v/>
      </c>
    </row>
    <row r="771" spans="17:17" x14ac:dyDescent="0.35">
      <c r="Q771" s="27" t="str">
        <f t="shared" si="21"/>
        <v/>
      </c>
    </row>
    <row r="772" spans="17:17" x14ac:dyDescent="0.35">
      <c r="Q772" s="27" t="str">
        <f t="shared" si="21"/>
        <v/>
      </c>
    </row>
    <row r="773" spans="17:17" x14ac:dyDescent="0.35">
      <c r="Q773" s="27" t="str">
        <f t="shared" si="21"/>
        <v/>
      </c>
    </row>
    <row r="774" spans="17:17" x14ac:dyDescent="0.35">
      <c r="Q774" s="27" t="str">
        <f t="shared" si="21"/>
        <v/>
      </c>
    </row>
    <row r="775" spans="17:17" x14ac:dyDescent="0.35">
      <c r="Q775" s="27" t="str">
        <f t="shared" si="21"/>
        <v/>
      </c>
    </row>
    <row r="776" spans="17:17" x14ac:dyDescent="0.35">
      <c r="Q776" s="27" t="str">
        <f t="shared" ref="Q776:Q839" si="22">+IF(A776="","",MONTH(A776))</f>
        <v/>
      </c>
    </row>
    <row r="777" spans="17:17" x14ac:dyDescent="0.35">
      <c r="Q777" s="27" t="str">
        <f t="shared" si="22"/>
        <v/>
      </c>
    </row>
    <row r="778" spans="17:17" x14ac:dyDescent="0.35">
      <c r="Q778" s="27" t="str">
        <f t="shared" si="22"/>
        <v/>
      </c>
    </row>
    <row r="779" spans="17:17" x14ac:dyDescent="0.35">
      <c r="Q779" s="27" t="str">
        <f t="shared" si="22"/>
        <v/>
      </c>
    </row>
    <row r="780" spans="17:17" x14ac:dyDescent="0.35">
      <c r="Q780" s="27" t="str">
        <f t="shared" si="22"/>
        <v/>
      </c>
    </row>
    <row r="781" spans="17:17" x14ac:dyDescent="0.35">
      <c r="Q781" s="27" t="str">
        <f t="shared" si="22"/>
        <v/>
      </c>
    </row>
    <row r="782" spans="17:17" x14ac:dyDescent="0.35">
      <c r="Q782" s="27" t="str">
        <f t="shared" si="22"/>
        <v/>
      </c>
    </row>
    <row r="783" spans="17:17" x14ac:dyDescent="0.35">
      <c r="Q783" s="27" t="str">
        <f t="shared" si="22"/>
        <v/>
      </c>
    </row>
    <row r="784" spans="17:17" x14ac:dyDescent="0.35">
      <c r="Q784" s="27" t="str">
        <f t="shared" si="22"/>
        <v/>
      </c>
    </row>
    <row r="785" spans="17:17" x14ac:dyDescent="0.35">
      <c r="Q785" s="27" t="str">
        <f t="shared" si="22"/>
        <v/>
      </c>
    </row>
    <row r="786" spans="17:17" x14ac:dyDescent="0.35">
      <c r="Q786" s="27" t="str">
        <f t="shared" si="22"/>
        <v/>
      </c>
    </row>
    <row r="787" spans="17:17" x14ac:dyDescent="0.35">
      <c r="Q787" s="27" t="str">
        <f t="shared" si="22"/>
        <v/>
      </c>
    </row>
    <row r="788" spans="17:17" x14ac:dyDescent="0.35">
      <c r="Q788" s="27" t="str">
        <f t="shared" si="22"/>
        <v/>
      </c>
    </row>
    <row r="789" spans="17:17" x14ac:dyDescent="0.35">
      <c r="Q789" s="27" t="str">
        <f t="shared" si="22"/>
        <v/>
      </c>
    </row>
    <row r="790" spans="17:17" x14ac:dyDescent="0.35">
      <c r="Q790" s="27" t="str">
        <f t="shared" si="22"/>
        <v/>
      </c>
    </row>
    <row r="791" spans="17:17" x14ac:dyDescent="0.35">
      <c r="Q791" s="27" t="str">
        <f t="shared" si="22"/>
        <v/>
      </c>
    </row>
    <row r="792" spans="17:17" x14ac:dyDescent="0.35">
      <c r="Q792" s="27" t="str">
        <f t="shared" si="22"/>
        <v/>
      </c>
    </row>
    <row r="793" spans="17:17" x14ac:dyDescent="0.35">
      <c r="Q793" s="27" t="str">
        <f t="shared" si="22"/>
        <v/>
      </c>
    </row>
    <row r="794" spans="17:17" x14ac:dyDescent="0.35">
      <c r="Q794" s="27" t="str">
        <f t="shared" si="22"/>
        <v/>
      </c>
    </row>
    <row r="795" spans="17:17" x14ac:dyDescent="0.35">
      <c r="Q795" s="27" t="str">
        <f t="shared" si="22"/>
        <v/>
      </c>
    </row>
    <row r="796" spans="17:17" x14ac:dyDescent="0.35">
      <c r="Q796" s="27" t="str">
        <f t="shared" si="22"/>
        <v/>
      </c>
    </row>
    <row r="797" spans="17:17" x14ac:dyDescent="0.35">
      <c r="Q797" s="27" t="str">
        <f t="shared" si="22"/>
        <v/>
      </c>
    </row>
    <row r="798" spans="17:17" x14ac:dyDescent="0.35">
      <c r="Q798" s="27" t="str">
        <f t="shared" si="22"/>
        <v/>
      </c>
    </row>
    <row r="799" spans="17:17" x14ac:dyDescent="0.35">
      <c r="Q799" s="27" t="str">
        <f t="shared" si="22"/>
        <v/>
      </c>
    </row>
    <row r="800" spans="17:17" x14ac:dyDescent="0.35">
      <c r="Q800" s="27" t="str">
        <f t="shared" si="22"/>
        <v/>
      </c>
    </row>
    <row r="801" spans="17:17" x14ac:dyDescent="0.35">
      <c r="Q801" s="27" t="str">
        <f t="shared" si="22"/>
        <v/>
      </c>
    </row>
    <row r="802" spans="17:17" x14ac:dyDescent="0.35">
      <c r="Q802" s="27" t="str">
        <f t="shared" si="22"/>
        <v/>
      </c>
    </row>
    <row r="803" spans="17:17" x14ac:dyDescent="0.35">
      <c r="Q803" s="27" t="str">
        <f t="shared" si="22"/>
        <v/>
      </c>
    </row>
    <row r="804" spans="17:17" x14ac:dyDescent="0.35">
      <c r="Q804" s="27" t="str">
        <f t="shared" si="22"/>
        <v/>
      </c>
    </row>
    <row r="805" spans="17:17" x14ac:dyDescent="0.35">
      <c r="Q805" s="27" t="str">
        <f t="shared" si="22"/>
        <v/>
      </c>
    </row>
    <row r="806" spans="17:17" x14ac:dyDescent="0.35">
      <c r="Q806" s="27" t="str">
        <f t="shared" si="22"/>
        <v/>
      </c>
    </row>
    <row r="807" spans="17:17" x14ac:dyDescent="0.35">
      <c r="Q807" s="27" t="str">
        <f t="shared" si="22"/>
        <v/>
      </c>
    </row>
    <row r="808" spans="17:17" x14ac:dyDescent="0.35">
      <c r="Q808" s="27" t="str">
        <f t="shared" si="22"/>
        <v/>
      </c>
    </row>
    <row r="809" spans="17:17" x14ac:dyDescent="0.35">
      <c r="Q809" s="27" t="str">
        <f t="shared" si="22"/>
        <v/>
      </c>
    </row>
    <row r="810" spans="17:17" x14ac:dyDescent="0.35">
      <c r="Q810" s="27" t="str">
        <f t="shared" si="22"/>
        <v/>
      </c>
    </row>
    <row r="811" spans="17:17" x14ac:dyDescent="0.35">
      <c r="Q811" s="27" t="str">
        <f t="shared" si="22"/>
        <v/>
      </c>
    </row>
    <row r="812" spans="17:17" x14ac:dyDescent="0.35">
      <c r="Q812" s="27" t="str">
        <f t="shared" si="22"/>
        <v/>
      </c>
    </row>
    <row r="813" spans="17:17" x14ac:dyDescent="0.35">
      <c r="Q813" s="27" t="str">
        <f t="shared" si="22"/>
        <v/>
      </c>
    </row>
    <row r="814" spans="17:17" x14ac:dyDescent="0.35">
      <c r="Q814" s="27" t="str">
        <f t="shared" si="22"/>
        <v/>
      </c>
    </row>
    <row r="815" spans="17:17" x14ac:dyDescent="0.35">
      <c r="Q815" s="27" t="str">
        <f t="shared" si="22"/>
        <v/>
      </c>
    </row>
    <row r="816" spans="17:17" x14ac:dyDescent="0.35">
      <c r="Q816" s="27" t="str">
        <f t="shared" si="22"/>
        <v/>
      </c>
    </row>
    <row r="817" spans="17:17" x14ac:dyDescent="0.35">
      <c r="Q817" s="27" t="str">
        <f t="shared" si="22"/>
        <v/>
      </c>
    </row>
    <row r="818" spans="17:17" x14ac:dyDescent="0.35">
      <c r="Q818" s="27" t="str">
        <f t="shared" si="22"/>
        <v/>
      </c>
    </row>
    <row r="819" spans="17:17" x14ac:dyDescent="0.35">
      <c r="Q819" s="27" t="str">
        <f t="shared" si="22"/>
        <v/>
      </c>
    </row>
    <row r="820" spans="17:17" x14ac:dyDescent="0.35">
      <c r="Q820" s="27" t="str">
        <f t="shared" si="22"/>
        <v/>
      </c>
    </row>
    <row r="821" spans="17:17" x14ac:dyDescent="0.35">
      <c r="Q821" s="27" t="str">
        <f t="shared" si="22"/>
        <v/>
      </c>
    </row>
    <row r="822" spans="17:17" x14ac:dyDescent="0.35">
      <c r="Q822" s="27" t="str">
        <f t="shared" si="22"/>
        <v/>
      </c>
    </row>
    <row r="823" spans="17:17" x14ac:dyDescent="0.35">
      <c r="Q823" s="27" t="str">
        <f t="shared" si="22"/>
        <v/>
      </c>
    </row>
    <row r="824" spans="17:17" x14ac:dyDescent="0.35">
      <c r="Q824" s="27" t="str">
        <f t="shared" si="22"/>
        <v/>
      </c>
    </row>
    <row r="825" spans="17:17" x14ac:dyDescent="0.35">
      <c r="Q825" s="27" t="str">
        <f t="shared" si="22"/>
        <v/>
      </c>
    </row>
    <row r="826" spans="17:17" x14ac:dyDescent="0.35">
      <c r="Q826" s="27" t="str">
        <f t="shared" si="22"/>
        <v/>
      </c>
    </row>
    <row r="827" spans="17:17" x14ac:dyDescent="0.35">
      <c r="Q827" s="27" t="str">
        <f t="shared" si="22"/>
        <v/>
      </c>
    </row>
    <row r="828" spans="17:17" x14ac:dyDescent="0.35">
      <c r="Q828" s="27" t="str">
        <f t="shared" si="22"/>
        <v/>
      </c>
    </row>
    <row r="829" spans="17:17" x14ac:dyDescent="0.35">
      <c r="Q829" s="27" t="str">
        <f t="shared" si="22"/>
        <v/>
      </c>
    </row>
    <row r="830" spans="17:17" x14ac:dyDescent="0.35">
      <c r="Q830" s="27" t="str">
        <f t="shared" si="22"/>
        <v/>
      </c>
    </row>
    <row r="831" spans="17:17" x14ac:dyDescent="0.35">
      <c r="Q831" s="27" t="str">
        <f t="shared" si="22"/>
        <v/>
      </c>
    </row>
    <row r="832" spans="17:17" x14ac:dyDescent="0.35">
      <c r="Q832" s="27" t="str">
        <f t="shared" si="22"/>
        <v/>
      </c>
    </row>
    <row r="833" spans="17:17" x14ac:dyDescent="0.35">
      <c r="Q833" s="27" t="str">
        <f t="shared" si="22"/>
        <v/>
      </c>
    </row>
    <row r="834" spans="17:17" x14ac:dyDescent="0.35">
      <c r="Q834" s="27" t="str">
        <f t="shared" si="22"/>
        <v/>
      </c>
    </row>
    <row r="835" spans="17:17" x14ac:dyDescent="0.35">
      <c r="Q835" s="27" t="str">
        <f t="shared" si="22"/>
        <v/>
      </c>
    </row>
    <row r="836" spans="17:17" x14ac:dyDescent="0.35">
      <c r="Q836" s="27" t="str">
        <f t="shared" si="22"/>
        <v/>
      </c>
    </row>
    <row r="837" spans="17:17" x14ac:dyDescent="0.35">
      <c r="Q837" s="27" t="str">
        <f t="shared" si="22"/>
        <v/>
      </c>
    </row>
    <row r="838" spans="17:17" x14ac:dyDescent="0.35">
      <c r="Q838" s="27" t="str">
        <f t="shared" si="22"/>
        <v/>
      </c>
    </row>
    <row r="839" spans="17:17" x14ac:dyDescent="0.35">
      <c r="Q839" s="27" t="str">
        <f t="shared" si="22"/>
        <v/>
      </c>
    </row>
    <row r="840" spans="17:17" x14ac:dyDescent="0.35">
      <c r="Q840" s="27" t="str">
        <f t="shared" ref="Q840:Q903" si="23">+IF(A840="","",MONTH(A840))</f>
        <v/>
      </c>
    </row>
    <row r="841" spans="17:17" x14ac:dyDescent="0.35">
      <c r="Q841" s="27" t="str">
        <f t="shared" si="23"/>
        <v/>
      </c>
    </row>
    <row r="842" spans="17:17" x14ac:dyDescent="0.35">
      <c r="Q842" s="27" t="str">
        <f t="shared" si="23"/>
        <v/>
      </c>
    </row>
    <row r="843" spans="17:17" x14ac:dyDescent="0.35">
      <c r="Q843" s="27" t="str">
        <f t="shared" si="23"/>
        <v/>
      </c>
    </row>
    <row r="844" spans="17:17" x14ac:dyDescent="0.35">
      <c r="Q844" s="27" t="str">
        <f t="shared" si="23"/>
        <v/>
      </c>
    </row>
    <row r="845" spans="17:17" x14ac:dyDescent="0.35">
      <c r="Q845" s="27" t="str">
        <f t="shared" si="23"/>
        <v/>
      </c>
    </row>
    <row r="846" spans="17:17" x14ac:dyDescent="0.35">
      <c r="Q846" s="27" t="str">
        <f t="shared" si="23"/>
        <v/>
      </c>
    </row>
    <row r="847" spans="17:17" x14ac:dyDescent="0.35">
      <c r="Q847" s="27" t="str">
        <f t="shared" si="23"/>
        <v/>
      </c>
    </row>
    <row r="848" spans="17:17" x14ac:dyDescent="0.35">
      <c r="Q848" s="27" t="str">
        <f t="shared" si="23"/>
        <v/>
      </c>
    </row>
    <row r="849" spans="17:17" x14ac:dyDescent="0.35">
      <c r="Q849" s="27" t="str">
        <f t="shared" si="23"/>
        <v/>
      </c>
    </row>
    <row r="850" spans="17:17" x14ac:dyDescent="0.35">
      <c r="Q850" s="27" t="str">
        <f t="shared" si="23"/>
        <v/>
      </c>
    </row>
    <row r="851" spans="17:17" x14ac:dyDescent="0.35">
      <c r="Q851" s="27" t="str">
        <f t="shared" si="23"/>
        <v/>
      </c>
    </row>
    <row r="852" spans="17:17" x14ac:dyDescent="0.35">
      <c r="Q852" s="27" t="str">
        <f t="shared" si="23"/>
        <v/>
      </c>
    </row>
    <row r="853" spans="17:17" x14ac:dyDescent="0.35">
      <c r="Q853" s="27" t="str">
        <f t="shared" si="23"/>
        <v/>
      </c>
    </row>
    <row r="854" spans="17:17" x14ac:dyDescent="0.35">
      <c r="Q854" s="27" t="str">
        <f t="shared" si="23"/>
        <v/>
      </c>
    </row>
    <row r="855" spans="17:17" x14ac:dyDescent="0.35">
      <c r="Q855" s="27" t="str">
        <f t="shared" si="23"/>
        <v/>
      </c>
    </row>
    <row r="856" spans="17:17" x14ac:dyDescent="0.35">
      <c r="Q856" s="27" t="str">
        <f t="shared" si="23"/>
        <v/>
      </c>
    </row>
    <row r="857" spans="17:17" x14ac:dyDescent="0.35">
      <c r="Q857" s="27" t="str">
        <f t="shared" si="23"/>
        <v/>
      </c>
    </row>
    <row r="858" spans="17:17" x14ac:dyDescent="0.35">
      <c r="Q858" s="27" t="str">
        <f t="shared" si="23"/>
        <v/>
      </c>
    </row>
    <row r="859" spans="17:17" x14ac:dyDescent="0.35">
      <c r="Q859" s="27" t="str">
        <f t="shared" si="23"/>
        <v/>
      </c>
    </row>
    <row r="860" spans="17:17" x14ac:dyDescent="0.35">
      <c r="Q860" s="27" t="str">
        <f t="shared" si="23"/>
        <v/>
      </c>
    </row>
    <row r="861" spans="17:17" x14ac:dyDescent="0.35">
      <c r="Q861" s="27" t="str">
        <f t="shared" si="23"/>
        <v/>
      </c>
    </row>
    <row r="862" spans="17:17" x14ac:dyDescent="0.35">
      <c r="Q862" s="27" t="str">
        <f t="shared" si="23"/>
        <v/>
      </c>
    </row>
    <row r="863" spans="17:17" x14ac:dyDescent="0.35">
      <c r="Q863" s="27" t="str">
        <f t="shared" si="23"/>
        <v/>
      </c>
    </row>
    <row r="864" spans="17:17" x14ac:dyDescent="0.35">
      <c r="Q864" s="27" t="str">
        <f t="shared" si="23"/>
        <v/>
      </c>
    </row>
    <row r="865" spans="17:17" x14ac:dyDescent="0.35">
      <c r="Q865" s="27" t="str">
        <f t="shared" si="23"/>
        <v/>
      </c>
    </row>
    <row r="866" spans="17:17" x14ac:dyDescent="0.35">
      <c r="Q866" s="27" t="str">
        <f t="shared" si="23"/>
        <v/>
      </c>
    </row>
    <row r="867" spans="17:17" x14ac:dyDescent="0.35">
      <c r="Q867" s="27" t="str">
        <f t="shared" si="23"/>
        <v/>
      </c>
    </row>
    <row r="868" spans="17:17" x14ac:dyDescent="0.35">
      <c r="Q868" s="27" t="str">
        <f t="shared" si="23"/>
        <v/>
      </c>
    </row>
    <row r="869" spans="17:17" x14ac:dyDescent="0.35">
      <c r="Q869" s="27" t="str">
        <f t="shared" si="23"/>
        <v/>
      </c>
    </row>
    <row r="870" spans="17:17" x14ac:dyDescent="0.35">
      <c r="Q870" s="27" t="str">
        <f t="shared" si="23"/>
        <v/>
      </c>
    </row>
    <row r="871" spans="17:17" x14ac:dyDescent="0.35">
      <c r="Q871" s="27" t="str">
        <f t="shared" si="23"/>
        <v/>
      </c>
    </row>
    <row r="872" spans="17:17" x14ac:dyDescent="0.35">
      <c r="Q872" s="27" t="str">
        <f t="shared" si="23"/>
        <v/>
      </c>
    </row>
    <row r="873" spans="17:17" x14ac:dyDescent="0.35">
      <c r="Q873" s="27" t="str">
        <f t="shared" si="23"/>
        <v/>
      </c>
    </row>
    <row r="874" spans="17:17" x14ac:dyDescent="0.35">
      <c r="Q874" s="27" t="str">
        <f t="shared" si="23"/>
        <v/>
      </c>
    </row>
    <row r="875" spans="17:17" x14ac:dyDescent="0.35">
      <c r="Q875" s="27" t="str">
        <f t="shared" si="23"/>
        <v/>
      </c>
    </row>
    <row r="876" spans="17:17" x14ac:dyDescent="0.35">
      <c r="Q876" s="27" t="str">
        <f t="shared" si="23"/>
        <v/>
      </c>
    </row>
    <row r="877" spans="17:17" x14ac:dyDescent="0.35">
      <c r="Q877" s="27" t="str">
        <f t="shared" si="23"/>
        <v/>
      </c>
    </row>
    <row r="878" spans="17:17" x14ac:dyDescent="0.35">
      <c r="Q878" s="27" t="str">
        <f t="shared" si="23"/>
        <v/>
      </c>
    </row>
    <row r="879" spans="17:17" x14ac:dyDescent="0.35">
      <c r="Q879" s="27" t="str">
        <f t="shared" si="23"/>
        <v/>
      </c>
    </row>
    <row r="880" spans="17:17" x14ac:dyDescent="0.35">
      <c r="Q880" s="27" t="str">
        <f t="shared" si="23"/>
        <v/>
      </c>
    </row>
    <row r="881" spans="17:17" x14ac:dyDescent="0.35">
      <c r="Q881" s="27" t="str">
        <f t="shared" si="23"/>
        <v/>
      </c>
    </row>
    <row r="882" spans="17:17" x14ac:dyDescent="0.35">
      <c r="Q882" s="27" t="str">
        <f t="shared" si="23"/>
        <v/>
      </c>
    </row>
    <row r="883" spans="17:17" x14ac:dyDescent="0.35">
      <c r="Q883" s="27" t="str">
        <f t="shared" si="23"/>
        <v/>
      </c>
    </row>
    <row r="884" spans="17:17" x14ac:dyDescent="0.35">
      <c r="Q884" s="27" t="str">
        <f t="shared" si="23"/>
        <v/>
      </c>
    </row>
    <row r="885" spans="17:17" x14ac:dyDescent="0.35">
      <c r="Q885" s="27" t="str">
        <f t="shared" si="23"/>
        <v/>
      </c>
    </row>
    <row r="886" spans="17:17" x14ac:dyDescent="0.35">
      <c r="Q886" s="27" t="str">
        <f t="shared" si="23"/>
        <v/>
      </c>
    </row>
    <row r="887" spans="17:17" x14ac:dyDescent="0.35">
      <c r="Q887" s="27" t="str">
        <f t="shared" si="23"/>
        <v/>
      </c>
    </row>
    <row r="888" spans="17:17" x14ac:dyDescent="0.35">
      <c r="Q888" s="27" t="str">
        <f t="shared" si="23"/>
        <v/>
      </c>
    </row>
    <row r="889" spans="17:17" x14ac:dyDescent="0.35">
      <c r="Q889" s="27" t="str">
        <f t="shared" si="23"/>
        <v/>
      </c>
    </row>
    <row r="890" spans="17:17" x14ac:dyDescent="0.35">
      <c r="Q890" s="27" t="str">
        <f t="shared" si="23"/>
        <v/>
      </c>
    </row>
    <row r="891" spans="17:17" x14ac:dyDescent="0.35">
      <c r="Q891" s="27" t="str">
        <f t="shared" si="23"/>
        <v/>
      </c>
    </row>
    <row r="892" spans="17:17" x14ac:dyDescent="0.35">
      <c r="Q892" s="27" t="str">
        <f t="shared" si="23"/>
        <v/>
      </c>
    </row>
    <row r="893" spans="17:17" x14ac:dyDescent="0.35">
      <c r="Q893" s="27" t="str">
        <f t="shared" si="23"/>
        <v/>
      </c>
    </row>
    <row r="894" spans="17:17" x14ac:dyDescent="0.35">
      <c r="Q894" s="27" t="str">
        <f t="shared" si="23"/>
        <v/>
      </c>
    </row>
    <row r="895" spans="17:17" x14ac:dyDescent="0.35">
      <c r="Q895" s="27" t="str">
        <f t="shared" si="23"/>
        <v/>
      </c>
    </row>
    <row r="896" spans="17:17" x14ac:dyDescent="0.35">
      <c r="Q896" s="27" t="str">
        <f t="shared" si="23"/>
        <v/>
      </c>
    </row>
    <row r="897" spans="17:17" x14ac:dyDescent="0.35">
      <c r="Q897" s="27" t="str">
        <f t="shared" si="23"/>
        <v/>
      </c>
    </row>
    <row r="898" spans="17:17" x14ac:dyDescent="0.35">
      <c r="Q898" s="27" t="str">
        <f t="shared" si="23"/>
        <v/>
      </c>
    </row>
    <row r="899" spans="17:17" x14ac:dyDescent="0.35">
      <c r="Q899" s="27" t="str">
        <f t="shared" si="23"/>
        <v/>
      </c>
    </row>
    <row r="900" spans="17:17" x14ac:dyDescent="0.35">
      <c r="Q900" s="27" t="str">
        <f t="shared" si="23"/>
        <v/>
      </c>
    </row>
    <row r="901" spans="17:17" x14ac:dyDescent="0.35">
      <c r="Q901" s="27" t="str">
        <f t="shared" si="23"/>
        <v/>
      </c>
    </row>
    <row r="902" spans="17:17" x14ac:dyDescent="0.35">
      <c r="Q902" s="27" t="str">
        <f t="shared" si="23"/>
        <v/>
      </c>
    </row>
    <row r="903" spans="17:17" x14ac:dyDescent="0.35">
      <c r="Q903" s="27" t="str">
        <f t="shared" si="23"/>
        <v/>
      </c>
    </row>
    <row r="904" spans="17:17" x14ac:dyDescent="0.35">
      <c r="Q904" s="27" t="str">
        <f t="shared" ref="Q904:Q967" si="24">+IF(A904="","",MONTH(A904))</f>
        <v/>
      </c>
    </row>
    <row r="905" spans="17:17" x14ac:dyDescent="0.35">
      <c r="Q905" s="27" t="str">
        <f t="shared" si="24"/>
        <v/>
      </c>
    </row>
    <row r="906" spans="17:17" x14ac:dyDescent="0.35">
      <c r="Q906" s="27" t="str">
        <f t="shared" si="24"/>
        <v/>
      </c>
    </row>
    <row r="907" spans="17:17" x14ac:dyDescent="0.35">
      <c r="Q907" s="27" t="str">
        <f t="shared" si="24"/>
        <v/>
      </c>
    </row>
    <row r="908" spans="17:17" x14ac:dyDescent="0.35">
      <c r="Q908" s="27" t="str">
        <f t="shared" si="24"/>
        <v/>
      </c>
    </row>
    <row r="909" spans="17:17" x14ac:dyDescent="0.35">
      <c r="Q909" s="27" t="str">
        <f t="shared" si="24"/>
        <v/>
      </c>
    </row>
    <row r="910" spans="17:17" x14ac:dyDescent="0.35">
      <c r="Q910" s="27" t="str">
        <f t="shared" si="24"/>
        <v/>
      </c>
    </row>
    <row r="911" spans="17:17" x14ac:dyDescent="0.35">
      <c r="Q911" s="27" t="str">
        <f t="shared" si="24"/>
        <v/>
      </c>
    </row>
    <row r="912" spans="17:17" x14ac:dyDescent="0.35">
      <c r="Q912" s="27" t="str">
        <f t="shared" si="24"/>
        <v/>
      </c>
    </row>
    <row r="913" spans="17:17" x14ac:dyDescent="0.35">
      <c r="Q913" s="27" t="str">
        <f t="shared" si="24"/>
        <v/>
      </c>
    </row>
    <row r="914" spans="17:17" x14ac:dyDescent="0.35">
      <c r="Q914" s="27" t="str">
        <f t="shared" si="24"/>
        <v/>
      </c>
    </row>
    <row r="915" spans="17:17" x14ac:dyDescent="0.35">
      <c r="Q915" s="27" t="str">
        <f t="shared" si="24"/>
        <v/>
      </c>
    </row>
    <row r="916" spans="17:17" x14ac:dyDescent="0.35">
      <c r="Q916" s="27" t="str">
        <f t="shared" si="24"/>
        <v/>
      </c>
    </row>
    <row r="917" spans="17:17" x14ac:dyDescent="0.35">
      <c r="Q917" s="27" t="str">
        <f t="shared" si="24"/>
        <v/>
      </c>
    </row>
    <row r="918" spans="17:17" x14ac:dyDescent="0.35">
      <c r="Q918" s="27" t="str">
        <f t="shared" si="24"/>
        <v/>
      </c>
    </row>
    <row r="919" spans="17:17" x14ac:dyDescent="0.35">
      <c r="Q919" s="27" t="str">
        <f t="shared" si="24"/>
        <v/>
      </c>
    </row>
    <row r="920" spans="17:17" x14ac:dyDescent="0.35">
      <c r="Q920" s="27" t="str">
        <f t="shared" si="24"/>
        <v/>
      </c>
    </row>
    <row r="921" spans="17:17" x14ac:dyDescent="0.35">
      <c r="Q921" s="27" t="str">
        <f t="shared" si="24"/>
        <v/>
      </c>
    </row>
    <row r="922" spans="17:17" x14ac:dyDescent="0.35">
      <c r="Q922" s="27" t="str">
        <f t="shared" si="24"/>
        <v/>
      </c>
    </row>
    <row r="923" spans="17:17" x14ac:dyDescent="0.35">
      <c r="Q923" s="27" t="str">
        <f t="shared" si="24"/>
        <v/>
      </c>
    </row>
    <row r="924" spans="17:17" x14ac:dyDescent="0.35">
      <c r="Q924" s="27" t="str">
        <f t="shared" si="24"/>
        <v/>
      </c>
    </row>
    <row r="925" spans="17:17" x14ac:dyDescent="0.35">
      <c r="Q925" s="27" t="str">
        <f t="shared" si="24"/>
        <v/>
      </c>
    </row>
    <row r="926" spans="17:17" x14ac:dyDescent="0.35">
      <c r="Q926" s="27" t="str">
        <f t="shared" si="24"/>
        <v/>
      </c>
    </row>
    <row r="927" spans="17:17" x14ac:dyDescent="0.35">
      <c r="Q927" s="27" t="str">
        <f t="shared" si="24"/>
        <v/>
      </c>
    </row>
    <row r="928" spans="17:17" x14ac:dyDescent="0.35">
      <c r="Q928" s="27" t="str">
        <f t="shared" si="24"/>
        <v/>
      </c>
    </row>
    <row r="929" spans="17:17" x14ac:dyDescent="0.35">
      <c r="Q929" s="27" t="str">
        <f t="shared" si="24"/>
        <v/>
      </c>
    </row>
    <row r="930" spans="17:17" x14ac:dyDescent="0.35">
      <c r="Q930" s="27" t="str">
        <f t="shared" si="24"/>
        <v/>
      </c>
    </row>
    <row r="931" spans="17:17" x14ac:dyDescent="0.35">
      <c r="Q931" s="27" t="str">
        <f t="shared" si="24"/>
        <v/>
      </c>
    </row>
    <row r="932" spans="17:17" x14ac:dyDescent="0.35">
      <c r="Q932" s="27" t="str">
        <f t="shared" si="24"/>
        <v/>
      </c>
    </row>
    <row r="933" spans="17:17" x14ac:dyDescent="0.35">
      <c r="Q933" s="27" t="str">
        <f t="shared" si="24"/>
        <v/>
      </c>
    </row>
    <row r="934" spans="17:17" x14ac:dyDescent="0.35">
      <c r="Q934" s="27" t="str">
        <f t="shared" si="24"/>
        <v/>
      </c>
    </row>
    <row r="935" spans="17:17" x14ac:dyDescent="0.35">
      <c r="Q935" s="27" t="str">
        <f t="shared" si="24"/>
        <v/>
      </c>
    </row>
    <row r="936" spans="17:17" x14ac:dyDescent="0.35">
      <c r="Q936" s="27" t="str">
        <f t="shared" si="24"/>
        <v/>
      </c>
    </row>
    <row r="937" spans="17:17" x14ac:dyDescent="0.35">
      <c r="Q937" s="27" t="str">
        <f t="shared" si="24"/>
        <v/>
      </c>
    </row>
    <row r="938" spans="17:17" x14ac:dyDescent="0.35">
      <c r="Q938" s="27" t="str">
        <f t="shared" si="24"/>
        <v/>
      </c>
    </row>
    <row r="939" spans="17:17" x14ac:dyDescent="0.35">
      <c r="Q939" s="27" t="str">
        <f t="shared" si="24"/>
        <v/>
      </c>
    </row>
    <row r="940" spans="17:17" x14ac:dyDescent="0.35">
      <c r="Q940" s="27" t="str">
        <f t="shared" si="24"/>
        <v/>
      </c>
    </row>
    <row r="941" spans="17:17" x14ac:dyDescent="0.35">
      <c r="Q941" s="27" t="str">
        <f t="shared" si="24"/>
        <v/>
      </c>
    </row>
    <row r="942" spans="17:17" x14ac:dyDescent="0.35">
      <c r="Q942" s="27" t="str">
        <f t="shared" si="24"/>
        <v/>
      </c>
    </row>
    <row r="943" spans="17:17" x14ac:dyDescent="0.35">
      <c r="Q943" s="27" t="str">
        <f t="shared" si="24"/>
        <v/>
      </c>
    </row>
    <row r="944" spans="17:17" x14ac:dyDescent="0.35">
      <c r="Q944" s="27" t="str">
        <f t="shared" si="24"/>
        <v/>
      </c>
    </row>
    <row r="945" spans="17:17" x14ac:dyDescent="0.35">
      <c r="Q945" s="27" t="str">
        <f t="shared" si="24"/>
        <v/>
      </c>
    </row>
    <row r="946" spans="17:17" x14ac:dyDescent="0.35">
      <c r="Q946" s="27" t="str">
        <f t="shared" si="24"/>
        <v/>
      </c>
    </row>
    <row r="947" spans="17:17" x14ac:dyDescent="0.35">
      <c r="Q947" s="27" t="str">
        <f t="shared" si="24"/>
        <v/>
      </c>
    </row>
    <row r="948" spans="17:17" x14ac:dyDescent="0.35">
      <c r="Q948" s="27" t="str">
        <f t="shared" si="24"/>
        <v/>
      </c>
    </row>
    <row r="949" spans="17:17" x14ac:dyDescent="0.35">
      <c r="Q949" s="27" t="str">
        <f t="shared" si="24"/>
        <v/>
      </c>
    </row>
    <row r="950" spans="17:17" x14ac:dyDescent="0.35">
      <c r="Q950" s="27" t="str">
        <f t="shared" si="24"/>
        <v/>
      </c>
    </row>
    <row r="951" spans="17:17" x14ac:dyDescent="0.35">
      <c r="Q951" s="27" t="str">
        <f t="shared" si="24"/>
        <v/>
      </c>
    </row>
    <row r="952" spans="17:17" x14ac:dyDescent="0.35">
      <c r="Q952" s="27" t="str">
        <f t="shared" si="24"/>
        <v/>
      </c>
    </row>
    <row r="953" spans="17:17" x14ac:dyDescent="0.35">
      <c r="Q953" s="27" t="str">
        <f t="shared" si="24"/>
        <v/>
      </c>
    </row>
    <row r="954" spans="17:17" x14ac:dyDescent="0.35">
      <c r="Q954" s="27" t="str">
        <f t="shared" si="24"/>
        <v/>
      </c>
    </row>
    <row r="955" spans="17:17" x14ac:dyDescent="0.35">
      <c r="Q955" s="27" t="str">
        <f t="shared" si="24"/>
        <v/>
      </c>
    </row>
    <row r="956" spans="17:17" x14ac:dyDescent="0.35">
      <c r="Q956" s="27" t="str">
        <f t="shared" si="24"/>
        <v/>
      </c>
    </row>
    <row r="957" spans="17:17" x14ac:dyDescent="0.35">
      <c r="Q957" s="27" t="str">
        <f t="shared" si="24"/>
        <v/>
      </c>
    </row>
    <row r="958" spans="17:17" x14ac:dyDescent="0.35">
      <c r="Q958" s="27" t="str">
        <f t="shared" si="24"/>
        <v/>
      </c>
    </row>
    <row r="959" spans="17:17" x14ac:dyDescent="0.35">
      <c r="Q959" s="27" t="str">
        <f t="shared" si="24"/>
        <v/>
      </c>
    </row>
    <row r="960" spans="17:17" x14ac:dyDescent="0.35">
      <c r="Q960" s="27" t="str">
        <f t="shared" si="24"/>
        <v/>
      </c>
    </row>
    <row r="961" spans="17:17" x14ac:dyDescent="0.35">
      <c r="Q961" s="27" t="str">
        <f t="shared" si="24"/>
        <v/>
      </c>
    </row>
    <row r="962" spans="17:17" x14ac:dyDescent="0.35">
      <c r="Q962" s="27" t="str">
        <f t="shared" si="24"/>
        <v/>
      </c>
    </row>
    <row r="963" spans="17:17" x14ac:dyDescent="0.35">
      <c r="Q963" s="27" t="str">
        <f t="shared" si="24"/>
        <v/>
      </c>
    </row>
    <row r="964" spans="17:17" x14ac:dyDescent="0.35">
      <c r="Q964" s="27" t="str">
        <f t="shared" si="24"/>
        <v/>
      </c>
    </row>
    <row r="965" spans="17:17" x14ac:dyDescent="0.35">
      <c r="Q965" s="27" t="str">
        <f t="shared" si="24"/>
        <v/>
      </c>
    </row>
    <row r="966" spans="17:17" x14ac:dyDescent="0.35">
      <c r="Q966" s="27" t="str">
        <f t="shared" si="24"/>
        <v/>
      </c>
    </row>
    <row r="967" spans="17:17" x14ac:dyDescent="0.35">
      <c r="Q967" s="27" t="str">
        <f t="shared" si="24"/>
        <v/>
      </c>
    </row>
    <row r="968" spans="17:17" x14ac:dyDescent="0.35">
      <c r="Q968" s="27" t="str">
        <f t="shared" ref="Q968:Q1031" si="25">+IF(A968="","",MONTH(A968))</f>
        <v/>
      </c>
    </row>
    <row r="969" spans="17:17" x14ac:dyDescent="0.35">
      <c r="Q969" s="27" t="str">
        <f t="shared" si="25"/>
        <v/>
      </c>
    </row>
    <row r="970" spans="17:17" x14ac:dyDescent="0.35">
      <c r="Q970" s="27" t="str">
        <f t="shared" si="25"/>
        <v/>
      </c>
    </row>
    <row r="971" spans="17:17" x14ac:dyDescent="0.35">
      <c r="Q971" s="27" t="str">
        <f t="shared" si="25"/>
        <v/>
      </c>
    </row>
    <row r="972" spans="17:17" x14ac:dyDescent="0.35">
      <c r="Q972" s="27" t="str">
        <f t="shared" si="25"/>
        <v/>
      </c>
    </row>
    <row r="973" spans="17:17" x14ac:dyDescent="0.35">
      <c r="Q973" s="27" t="str">
        <f t="shared" si="25"/>
        <v/>
      </c>
    </row>
    <row r="974" spans="17:17" x14ac:dyDescent="0.35">
      <c r="Q974" s="27" t="str">
        <f t="shared" si="25"/>
        <v/>
      </c>
    </row>
    <row r="975" spans="17:17" x14ac:dyDescent="0.35">
      <c r="Q975" s="27" t="str">
        <f t="shared" si="25"/>
        <v/>
      </c>
    </row>
    <row r="976" spans="17:17" x14ac:dyDescent="0.35">
      <c r="Q976" s="27" t="str">
        <f t="shared" si="25"/>
        <v/>
      </c>
    </row>
    <row r="977" spans="17:17" x14ac:dyDescent="0.35">
      <c r="Q977" s="27" t="str">
        <f t="shared" si="25"/>
        <v/>
      </c>
    </row>
    <row r="978" spans="17:17" x14ac:dyDescent="0.35">
      <c r="Q978" s="27" t="str">
        <f t="shared" si="25"/>
        <v/>
      </c>
    </row>
    <row r="979" spans="17:17" x14ac:dyDescent="0.35">
      <c r="Q979" s="27" t="str">
        <f t="shared" si="25"/>
        <v/>
      </c>
    </row>
    <row r="980" spans="17:17" x14ac:dyDescent="0.35">
      <c r="Q980" s="27" t="str">
        <f t="shared" si="25"/>
        <v/>
      </c>
    </row>
    <row r="981" spans="17:17" x14ac:dyDescent="0.35">
      <c r="Q981" s="27" t="str">
        <f t="shared" si="25"/>
        <v/>
      </c>
    </row>
    <row r="982" spans="17:17" x14ac:dyDescent="0.35">
      <c r="Q982" s="27" t="str">
        <f t="shared" si="25"/>
        <v/>
      </c>
    </row>
    <row r="983" spans="17:17" x14ac:dyDescent="0.35">
      <c r="Q983" s="27" t="str">
        <f t="shared" si="25"/>
        <v/>
      </c>
    </row>
    <row r="984" spans="17:17" x14ac:dyDescent="0.35">
      <c r="Q984" s="27" t="str">
        <f t="shared" si="25"/>
        <v/>
      </c>
    </row>
    <row r="985" spans="17:17" x14ac:dyDescent="0.35">
      <c r="Q985" s="27" t="str">
        <f t="shared" si="25"/>
        <v/>
      </c>
    </row>
    <row r="986" spans="17:17" x14ac:dyDescent="0.35">
      <c r="Q986" s="27" t="str">
        <f t="shared" si="25"/>
        <v/>
      </c>
    </row>
    <row r="987" spans="17:17" x14ac:dyDescent="0.35">
      <c r="Q987" s="27" t="str">
        <f t="shared" si="25"/>
        <v/>
      </c>
    </row>
    <row r="988" spans="17:17" x14ac:dyDescent="0.35">
      <c r="Q988" s="27" t="str">
        <f t="shared" si="25"/>
        <v/>
      </c>
    </row>
    <row r="989" spans="17:17" x14ac:dyDescent="0.35">
      <c r="Q989" s="27" t="str">
        <f t="shared" si="25"/>
        <v/>
      </c>
    </row>
    <row r="990" spans="17:17" x14ac:dyDescent="0.35">
      <c r="Q990" s="27" t="str">
        <f t="shared" si="25"/>
        <v/>
      </c>
    </row>
    <row r="991" spans="17:17" x14ac:dyDescent="0.35">
      <c r="Q991" s="27" t="str">
        <f t="shared" si="25"/>
        <v/>
      </c>
    </row>
    <row r="992" spans="17:17" x14ac:dyDescent="0.35">
      <c r="Q992" s="27" t="str">
        <f t="shared" si="25"/>
        <v/>
      </c>
    </row>
    <row r="993" spans="17:17" x14ac:dyDescent="0.35">
      <c r="Q993" s="27" t="str">
        <f t="shared" si="25"/>
        <v/>
      </c>
    </row>
    <row r="994" spans="17:17" x14ac:dyDescent="0.35">
      <c r="Q994" s="27" t="str">
        <f t="shared" si="25"/>
        <v/>
      </c>
    </row>
    <row r="995" spans="17:17" x14ac:dyDescent="0.35">
      <c r="Q995" s="27" t="str">
        <f t="shared" si="25"/>
        <v/>
      </c>
    </row>
    <row r="996" spans="17:17" x14ac:dyDescent="0.35">
      <c r="Q996" s="27" t="str">
        <f t="shared" si="25"/>
        <v/>
      </c>
    </row>
    <row r="997" spans="17:17" x14ac:dyDescent="0.35">
      <c r="Q997" s="27" t="str">
        <f t="shared" si="25"/>
        <v/>
      </c>
    </row>
    <row r="998" spans="17:17" x14ac:dyDescent="0.35">
      <c r="Q998" s="27" t="str">
        <f t="shared" si="25"/>
        <v/>
      </c>
    </row>
    <row r="999" spans="17:17" x14ac:dyDescent="0.35">
      <c r="Q999" s="27" t="str">
        <f t="shared" si="25"/>
        <v/>
      </c>
    </row>
    <row r="1000" spans="17:17" x14ac:dyDescent="0.35">
      <c r="Q1000" s="27" t="str">
        <f t="shared" si="25"/>
        <v/>
      </c>
    </row>
    <row r="1001" spans="17:17" x14ac:dyDescent="0.35">
      <c r="Q1001" s="27" t="str">
        <f t="shared" si="25"/>
        <v/>
      </c>
    </row>
    <row r="1002" spans="17:17" x14ac:dyDescent="0.35">
      <c r="Q1002" s="27" t="str">
        <f t="shared" si="25"/>
        <v/>
      </c>
    </row>
    <row r="1003" spans="17:17" x14ac:dyDescent="0.35">
      <c r="Q1003" s="27" t="str">
        <f t="shared" si="25"/>
        <v/>
      </c>
    </row>
    <row r="1004" spans="17:17" x14ac:dyDescent="0.35">
      <c r="Q1004" s="27" t="str">
        <f t="shared" si="25"/>
        <v/>
      </c>
    </row>
    <row r="1005" spans="17:17" x14ac:dyDescent="0.35">
      <c r="Q1005" s="27" t="str">
        <f t="shared" si="25"/>
        <v/>
      </c>
    </row>
    <row r="1006" spans="17:17" x14ac:dyDescent="0.35">
      <c r="Q1006" s="27" t="str">
        <f t="shared" si="25"/>
        <v/>
      </c>
    </row>
    <row r="1007" spans="17:17" x14ac:dyDescent="0.35">
      <c r="Q1007" s="27" t="str">
        <f t="shared" si="25"/>
        <v/>
      </c>
    </row>
    <row r="1008" spans="17:17" x14ac:dyDescent="0.35">
      <c r="Q1008" s="27" t="str">
        <f t="shared" si="25"/>
        <v/>
      </c>
    </row>
    <row r="1009" spans="17:17" x14ac:dyDescent="0.35">
      <c r="Q1009" s="27" t="str">
        <f t="shared" si="25"/>
        <v/>
      </c>
    </row>
    <row r="1010" spans="17:17" x14ac:dyDescent="0.35">
      <c r="Q1010" s="27" t="str">
        <f t="shared" si="25"/>
        <v/>
      </c>
    </row>
    <row r="1011" spans="17:17" x14ac:dyDescent="0.35">
      <c r="Q1011" s="27" t="str">
        <f t="shared" si="25"/>
        <v/>
      </c>
    </row>
    <row r="1012" spans="17:17" x14ac:dyDescent="0.35">
      <c r="Q1012" s="27" t="str">
        <f t="shared" si="25"/>
        <v/>
      </c>
    </row>
    <row r="1013" spans="17:17" x14ac:dyDescent="0.35">
      <c r="Q1013" s="27" t="str">
        <f t="shared" si="25"/>
        <v/>
      </c>
    </row>
    <row r="1014" spans="17:17" x14ac:dyDescent="0.35">
      <c r="Q1014" s="27" t="str">
        <f t="shared" si="25"/>
        <v/>
      </c>
    </row>
    <row r="1015" spans="17:17" x14ac:dyDescent="0.35">
      <c r="Q1015" s="27" t="str">
        <f t="shared" si="25"/>
        <v/>
      </c>
    </row>
    <row r="1016" spans="17:17" x14ac:dyDescent="0.35">
      <c r="Q1016" s="27" t="str">
        <f t="shared" si="25"/>
        <v/>
      </c>
    </row>
    <row r="1017" spans="17:17" x14ac:dyDescent="0.35">
      <c r="Q1017" s="27" t="str">
        <f t="shared" si="25"/>
        <v/>
      </c>
    </row>
    <row r="1018" spans="17:17" x14ac:dyDescent="0.35">
      <c r="Q1018" s="27" t="str">
        <f t="shared" si="25"/>
        <v/>
      </c>
    </row>
    <row r="1019" spans="17:17" x14ac:dyDescent="0.35">
      <c r="Q1019" s="27" t="str">
        <f t="shared" si="25"/>
        <v/>
      </c>
    </row>
    <row r="1020" spans="17:17" x14ac:dyDescent="0.35">
      <c r="Q1020" s="27" t="str">
        <f t="shared" si="25"/>
        <v/>
      </c>
    </row>
    <row r="1021" spans="17:17" x14ac:dyDescent="0.35">
      <c r="Q1021" s="27" t="str">
        <f t="shared" si="25"/>
        <v/>
      </c>
    </row>
    <row r="1022" spans="17:17" x14ac:dyDescent="0.35">
      <c r="Q1022" s="27" t="str">
        <f t="shared" si="25"/>
        <v/>
      </c>
    </row>
    <row r="1023" spans="17:17" x14ac:dyDescent="0.35">
      <c r="Q1023" s="27" t="str">
        <f t="shared" si="25"/>
        <v/>
      </c>
    </row>
    <row r="1024" spans="17:17" x14ac:dyDescent="0.35">
      <c r="Q1024" s="27" t="str">
        <f t="shared" si="25"/>
        <v/>
      </c>
    </row>
    <row r="1025" spans="17:17" x14ac:dyDescent="0.35">
      <c r="Q1025" s="27" t="str">
        <f t="shared" si="25"/>
        <v/>
      </c>
    </row>
    <row r="1026" spans="17:17" x14ac:dyDescent="0.35">
      <c r="Q1026" s="27" t="str">
        <f t="shared" si="25"/>
        <v/>
      </c>
    </row>
    <row r="1027" spans="17:17" x14ac:dyDescent="0.35">
      <c r="Q1027" s="27" t="str">
        <f t="shared" si="25"/>
        <v/>
      </c>
    </row>
    <row r="1028" spans="17:17" x14ac:dyDescent="0.35">
      <c r="Q1028" s="27" t="str">
        <f t="shared" si="25"/>
        <v/>
      </c>
    </row>
    <row r="1029" spans="17:17" x14ac:dyDescent="0.35">
      <c r="Q1029" s="27" t="str">
        <f t="shared" si="25"/>
        <v/>
      </c>
    </row>
    <row r="1030" spans="17:17" x14ac:dyDescent="0.35">
      <c r="Q1030" s="27" t="str">
        <f t="shared" si="25"/>
        <v/>
      </c>
    </row>
    <row r="1031" spans="17:17" x14ac:dyDescent="0.35">
      <c r="Q1031" s="27" t="str">
        <f t="shared" si="25"/>
        <v/>
      </c>
    </row>
    <row r="1032" spans="17:17" x14ac:dyDescent="0.35">
      <c r="Q1032" s="27" t="str">
        <f t="shared" ref="Q1032:Q1095" si="26">+IF(A1032="","",MONTH(A1032))</f>
        <v/>
      </c>
    </row>
    <row r="1033" spans="17:17" x14ac:dyDescent="0.35">
      <c r="Q1033" s="27" t="str">
        <f t="shared" si="26"/>
        <v/>
      </c>
    </row>
    <row r="1034" spans="17:17" x14ac:dyDescent="0.35">
      <c r="Q1034" s="27" t="str">
        <f t="shared" si="26"/>
        <v/>
      </c>
    </row>
    <row r="1035" spans="17:17" x14ac:dyDescent="0.35">
      <c r="Q1035" s="27" t="str">
        <f t="shared" si="26"/>
        <v/>
      </c>
    </row>
    <row r="1036" spans="17:17" x14ac:dyDescent="0.35">
      <c r="Q1036" s="27" t="str">
        <f t="shared" si="26"/>
        <v/>
      </c>
    </row>
    <row r="1037" spans="17:17" x14ac:dyDescent="0.35">
      <c r="Q1037" s="27" t="str">
        <f t="shared" si="26"/>
        <v/>
      </c>
    </row>
    <row r="1038" spans="17:17" x14ac:dyDescent="0.35">
      <c r="Q1038" s="27" t="str">
        <f t="shared" si="26"/>
        <v/>
      </c>
    </row>
    <row r="1039" spans="17:17" x14ac:dyDescent="0.35">
      <c r="Q1039" s="27" t="str">
        <f t="shared" si="26"/>
        <v/>
      </c>
    </row>
    <row r="1040" spans="17:17" x14ac:dyDescent="0.35">
      <c r="Q1040" s="27" t="str">
        <f t="shared" si="26"/>
        <v/>
      </c>
    </row>
    <row r="1041" spans="17:17" x14ac:dyDescent="0.35">
      <c r="Q1041" s="27" t="str">
        <f t="shared" si="26"/>
        <v/>
      </c>
    </row>
    <row r="1042" spans="17:17" x14ac:dyDescent="0.35">
      <c r="Q1042" s="27" t="str">
        <f t="shared" si="26"/>
        <v/>
      </c>
    </row>
    <row r="1043" spans="17:17" x14ac:dyDescent="0.35">
      <c r="Q1043" s="27" t="str">
        <f t="shared" si="26"/>
        <v/>
      </c>
    </row>
    <row r="1044" spans="17:17" x14ac:dyDescent="0.35">
      <c r="Q1044" s="27" t="str">
        <f t="shared" si="26"/>
        <v/>
      </c>
    </row>
    <row r="1045" spans="17:17" x14ac:dyDescent="0.35">
      <c r="Q1045" s="27" t="str">
        <f t="shared" si="26"/>
        <v/>
      </c>
    </row>
    <row r="1046" spans="17:17" x14ac:dyDescent="0.35">
      <c r="Q1046" s="27" t="str">
        <f t="shared" si="26"/>
        <v/>
      </c>
    </row>
    <row r="1047" spans="17:17" x14ac:dyDescent="0.35">
      <c r="Q1047" s="27" t="str">
        <f t="shared" si="26"/>
        <v/>
      </c>
    </row>
    <row r="1048" spans="17:17" x14ac:dyDescent="0.35">
      <c r="Q1048" s="27" t="str">
        <f t="shared" si="26"/>
        <v/>
      </c>
    </row>
    <row r="1049" spans="17:17" x14ac:dyDescent="0.35">
      <c r="Q1049" s="27" t="str">
        <f t="shared" si="26"/>
        <v/>
      </c>
    </row>
    <row r="1050" spans="17:17" x14ac:dyDescent="0.35">
      <c r="Q1050" s="27" t="str">
        <f t="shared" si="26"/>
        <v/>
      </c>
    </row>
    <row r="1051" spans="17:17" x14ac:dyDescent="0.35">
      <c r="Q1051" s="27" t="str">
        <f t="shared" si="26"/>
        <v/>
      </c>
    </row>
    <row r="1052" spans="17:17" x14ac:dyDescent="0.35">
      <c r="Q1052" s="27" t="str">
        <f t="shared" si="26"/>
        <v/>
      </c>
    </row>
    <row r="1053" spans="17:17" x14ac:dyDescent="0.35">
      <c r="Q1053" s="27" t="str">
        <f t="shared" si="26"/>
        <v/>
      </c>
    </row>
    <row r="1054" spans="17:17" x14ac:dyDescent="0.35">
      <c r="Q1054" s="27" t="str">
        <f t="shared" si="26"/>
        <v/>
      </c>
    </row>
    <row r="1055" spans="17:17" x14ac:dyDescent="0.35">
      <c r="Q1055" s="27" t="str">
        <f t="shared" si="26"/>
        <v/>
      </c>
    </row>
    <row r="1056" spans="17:17" x14ac:dyDescent="0.35">
      <c r="Q1056" s="27" t="str">
        <f t="shared" si="26"/>
        <v/>
      </c>
    </row>
    <row r="1057" spans="17:17" x14ac:dyDescent="0.35">
      <c r="Q1057" s="27" t="str">
        <f t="shared" si="26"/>
        <v/>
      </c>
    </row>
    <row r="1058" spans="17:17" x14ac:dyDescent="0.35">
      <c r="Q1058" s="27" t="str">
        <f t="shared" si="26"/>
        <v/>
      </c>
    </row>
    <row r="1059" spans="17:17" x14ac:dyDescent="0.35">
      <c r="Q1059" s="27" t="str">
        <f t="shared" si="26"/>
        <v/>
      </c>
    </row>
    <row r="1060" spans="17:17" x14ac:dyDescent="0.35">
      <c r="Q1060" s="27" t="str">
        <f t="shared" si="26"/>
        <v/>
      </c>
    </row>
    <row r="1061" spans="17:17" x14ac:dyDescent="0.35">
      <c r="Q1061" s="27" t="str">
        <f t="shared" si="26"/>
        <v/>
      </c>
    </row>
    <row r="1062" spans="17:17" x14ac:dyDescent="0.35">
      <c r="Q1062" s="27" t="str">
        <f t="shared" si="26"/>
        <v/>
      </c>
    </row>
    <row r="1063" spans="17:17" x14ac:dyDescent="0.35">
      <c r="Q1063" s="27" t="str">
        <f t="shared" si="26"/>
        <v/>
      </c>
    </row>
    <row r="1064" spans="17:17" x14ac:dyDescent="0.35">
      <c r="Q1064" s="27" t="str">
        <f t="shared" si="26"/>
        <v/>
      </c>
    </row>
    <row r="1065" spans="17:17" x14ac:dyDescent="0.35">
      <c r="Q1065" s="27" t="str">
        <f t="shared" si="26"/>
        <v/>
      </c>
    </row>
    <row r="1066" spans="17:17" x14ac:dyDescent="0.35">
      <c r="Q1066" s="27" t="str">
        <f t="shared" si="26"/>
        <v/>
      </c>
    </row>
    <row r="1067" spans="17:17" x14ac:dyDescent="0.35">
      <c r="Q1067" s="27" t="str">
        <f t="shared" si="26"/>
        <v/>
      </c>
    </row>
    <row r="1068" spans="17:17" x14ac:dyDescent="0.35">
      <c r="Q1068" s="27" t="str">
        <f t="shared" si="26"/>
        <v/>
      </c>
    </row>
    <row r="1069" spans="17:17" x14ac:dyDescent="0.35">
      <c r="Q1069" s="27" t="str">
        <f t="shared" si="26"/>
        <v/>
      </c>
    </row>
    <row r="1070" spans="17:17" x14ac:dyDescent="0.35">
      <c r="Q1070" s="27" t="str">
        <f t="shared" si="26"/>
        <v/>
      </c>
    </row>
    <row r="1071" spans="17:17" x14ac:dyDescent="0.35">
      <c r="Q1071" s="27" t="str">
        <f t="shared" si="26"/>
        <v/>
      </c>
    </row>
    <row r="1072" spans="17:17" x14ac:dyDescent="0.35">
      <c r="Q1072" s="27" t="str">
        <f t="shared" si="26"/>
        <v/>
      </c>
    </row>
    <row r="1073" spans="17:17" x14ac:dyDescent="0.35">
      <c r="Q1073" s="27" t="str">
        <f t="shared" si="26"/>
        <v/>
      </c>
    </row>
    <row r="1074" spans="17:17" x14ac:dyDescent="0.35">
      <c r="Q1074" s="27" t="str">
        <f t="shared" si="26"/>
        <v/>
      </c>
    </row>
    <row r="1075" spans="17:17" x14ac:dyDescent="0.35">
      <c r="Q1075" s="27" t="str">
        <f t="shared" si="26"/>
        <v/>
      </c>
    </row>
    <row r="1076" spans="17:17" x14ac:dyDescent="0.35">
      <c r="Q1076" s="27" t="str">
        <f t="shared" si="26"/>
        <v/>
      </c>
    </row>
    <row r="1077" spans="17:17" x14ac:dyDescent="0.35">
      <c r="Q1077" s="27" t="str">
        <f t="shared" si="26"/>
        <v/>
      </c>
    </row>
    <row r="1078" spans="17:17" x14ac:dyDescent="0.35">
      <c r="Q1078" s="27" t="str">
        <f t="shared" si="26"/>
        <v/>
      </c>
    </row>
    <row r="1079" spans="17:17" x14ac:dyDescent="0.35">
      <c r="Q1079" s="27" t="str">
        <f t="shared" si="26"/>
        <v/>
      </c>
    </row>
    <row r="1080" spans="17:17" x14ac:dyDescent="0.35">
      <c r="Q1080" s="27" t="str">
        <f t="shared" si="26"/>
        <v/>
      </c>
    </row>
    <row r="1081" spans="17:17" x14ac:dyDescent="0.35">
      <c r="Q1081" s="27" t="str">
        <f t="shared" si="26"/>
        <v/>
      </c>
    </row>
    <row r="1082" spans="17:17" x14ac:dyDescent="0.35">
      <c r="Q1082" s="27" t="str">
        <f t="shared" si="26"/>
        <v/>
      </c>
    </row>
    <row r="1083" spans="17:17" x14ac:dyDescent="0.35">
      <c r="Q1083" s="27" t="str">
        <f t="shared" si="26"/>
        <v/>
      </c>
    </row>
    <row r="1084" spans="17:17" x14ac:dyDescent="0.35">
      <c r="Q1084" s="27" t="str">
        <f t="shared" si="26"/>
        <v/>
      </c>
    </row>
    <row r="1085" spans="17:17" x14ac:dyDescent="0.35">
      <c r="Q1085" s="27" t="str">
        <f t="shared" si="26"/>
        <v/>
      </c>
    </row>
    <row r="1086" spans="17:17" x14ac:dyDescent="0.35">
      <c r="Q1086" s="27" t="str">
        <f t="shared" si="26"/>
        <v/>
      </c>
    </row>
    <row r="1087" spans="17:17" x14ac:dyDescent="0.35">
      <c r="Q1087" s="27" t="str">
        <f t="shared" si="26"/>
        <v/>
      </c>
    </row>
    <row r="1088" spans="17:17" x14ac:dyDescent="0.35">
      <c r="Q1088" s="27" t="str">
        <f t="shared" si="26"/>
        <v/>
      </c>
    </row>
    <row r="1089" spans="17:17" x14ac:dyDescent="0.35">
      <c r="Q1089" s="27" t="str">
        <f t="shared" si="26"/>
        <v/>
      </c>
    </row>
    <row r="1090" spans="17:17" x14ac:dyDescent="0.35">
      <c r="Q1090" s="27" t="str">
        <f t="shared" si="26"/>
        <v/>
      </c>
    </row>
    <row r="1091" spans="17:17" x14ac:dyDescent="0.35">
      <c r="Q1091" s="27" t="str">
        <f t="shared" si="26"/>
        <v/>
      </c>
    </row>
    <row r="1092" spans="17:17" x14ac:dyDescent="0.35">
      <c r="Q1092" s="27" t="str">
        <f t="shared" si="26"/>
        <v/>
      </c>
    </row>
    <row r="1093" spans="17:17" x14ac:dyDescent="0.35">
      <c r="Q1093" s="27" t="str">
        <f t="shared" si="26"/>
        <v/>
      </c>
    </row>
    <row r="1094" spans="17:17" x14ac:dyDescent="0.35">
      <c r="Q1094" s="27" t="str">
        <f t="shared" si="26"/>
        <v/>
      </c>
    </row>
    <row r="1095" spans="17:17" x14ac:dyDescent="0.35">
      <c r="Q1095" s="27" t="str">
        <f t="shared" si="26"/>
        <v/>
      </c>
    </row>
    <row r="1096" spans="17:17" x14ac:dyDescent="0.35">
      <c r="Q1096" s="27" t="str">
        <f t="shared" ref="Q1096:Q1159" si="27">+IF(A1096="","",MONTH(A1096))</f>
        <v/>
      </c>
    </row>
    <row r="1097" spans="17:17" x14ac:dyDescent="0.35">
      <c r="Q1097" s="27" t="str">
        <f t="shared" si="27"/>
        <v/>
      </c>
    </row>
    <row r="1098" spans="17:17" x14ac:dyDescent="0.35">
      <c r="Q1098" s="27" t="str">
        <f t="shared" si="27"/>
        <v/>
      </c>
    </row>
    <row r="1099" spans="17:17" x14ac:dyDescent="0.35">
      <c r="Q1099" s="27" t="str">
        <f t="shared" si="27"/>
        <v/>
      </c>
    </row>
    <row r="1100" spans="17:17" x14ac:dyDescent="0.35">
      <c r="Q1100" s="27" t="str">
        <f t="shared" si="27"/>
        <v/>
      </c>
    </row>
    <row r="1101" spans="17:17" x14ac:dyDescent="0.35">
      <c r="Q1101" s="27" t="str">
        <f t="shared" si="27"/>
        <v/>
      </c>
    </row>
    <row r="1102" spans="17:17" x14ac:dyDescent="0.35">
      <c r="Q1102" s="27" t="str">
        <f t="shared" si="27"/>
        <v/>
      </c>
    </row>
    <row r="1103" spans="17:17" x14ac:dyDescent="0.35">
      <c r="Q1103" s="27" t="str">
        <f t="shared" si="27"/>
        <v/>
      </c>
    </row>
    <row r="1104" spans="17:17" x14ac:dyDescent="0.35">
      <c r="Q1104" s="27" t="str">
        <f t="shared" si="27"/>
        <v/>
      </c>
    </row>
    <row r="1105" spans="17:17" x14ac:dyDescent="0.35">
      <c r="Q1105" s="27" t="str">
        <f t="shared" si="27"/>
        <v/>
      </c>
    </row>
    <row r="1106" spans="17:17" x14ac:dyDescent="0.35">
      <c r="Q1106" s="27" t="str">
        <f t="shared" si="27"/>
        <v/>
      </c>
    </row>
    <row r="1107" spans="17:17" x14ac:dyDescent="0.35">
      <c r="Q1107" s="27" t="str">
        <f t="shared" si="27"/>
        <v/>
      </c>
    </row>
    <row r="1108" spans="17:17" x14ac:dyDescent="0.35">
      <c r="Q1108" s="27" t="str">
        <f t="shared" si="27"/>
        <v/>
      </c>
    </row>
    <row r="1109" spans="17:17" x14ac:dyDescent="0.35">
      <c r="Q1109" s="27" t="str">
        <f t="shared" si="27"/>
        <v/>
      </c>
    </row>
    <row r="1110" spans="17:17" x14ac:dyDescent="0.35">
      <c r="Q1110" s="27" t="str">
        <f t="shared" si="27"/>
        <v/>
      </c>
    </row>
    <row r="1111" spans="17:17" x14ac:dyDescent="0.35">
      <c r="Q1111" s="27" t="str">
        <f t="shared" si="27"/>
        <v/>
      </c>
    </row>
    <row r="1112" spans="17:17" x14ac:dyDescent="0.35">
      <c r="Q1112" s="27" t="str">
        <f t="shared" si="27"/>
        <v/>
      </c>
    </row>
    <row r="1113" spans="17:17" x14ac:dyDescent="0.35">
      <c r="Q1113" s="27" t="str">
        <f t="shared" si="27"/>
        <v/>
      </c>
    </row>
    <row r="1114" spans="17:17" x14ac:dyDescent="0.35">
      <c r="Q1114" s="27" t="str">
        <f t="shared" si="27"/>
        <v/>
      </c>
    </row>
    <row r="1115" spans="17:17" x14ac:dyDescent="0.35">
      <c r="Q1115" s="27" t="str">
        <f t="shared" si="27"/>
        <v/>
      </c>
    </row>
    <row r="1116" spans="17:17" x14ac:dyDescent="0.35">
      <c r="Q1116" s="27" t="str">
        <f t="shared" si="27"/>
        <v/>
      </c>
    </row>
    <row r="1117" spans="17:17" x14ac:dyDescent="0.35">
      <c r="Q1117" s="27" t="str">
        <f t="shared" si="27"/>
        <v/>
      </c>
    </row>
    <row r="1118" spans="17:17" x14ac:dyDescent="0.35">
      <c r="Q1118" s="27" t="str">
        <f t="shared" si="27"/>
        <v/>
      </c>
    </row>
    <row r="1119" spans="17:17" x14ac:dyDescent="0.35">
      <c r="Q1119" s="27" t="str">
        <f t="shared" si="27"/>
        <v/>
      </c>
    </row>
    <row r="1120" spans="17:17" x14ac:dyDescent="0.35">
      <c r="Q1120" s="27" t="str">
        <f t="shared" si="27"/>
        <v/>
      </c>
    </row>
    <row r="1121" spans="17:17" x14ac:dyDescent="0.35">
      <c r="Q1121" s="27" t="str">
        <f t="shared" si="27"/>
        <v/>
      </c>
    </row>
    <row r="1122" spans="17:17" x14ac:dyDescent="0.35">
      <c r="Q1122" s="27" t="str">
        <f t="shared" si="27"/>
        <v/>
      </c>
    </row>
    <row r="1123" spans="17:17" x14ac:dyDescent="0.35">
      <c r="Q1123" s="27" t="str">
        <f t="shared" si="27"/>
        <v/>
      </c>
    </row>
    <row r="1124" spans="17:17" x14ac:dyDescent="0.35">
      <c r="Q1124" s="27" t="str">
        <f t="shared" si="27"/>
        <v/>
      </c>
    </row>
    <row r="1125" spans="17:17" x14ac:dyDescent="0.35">
      <c r="Q1125" s="27" t="str">
        <f t="shared" si="27"/>
        <v/>
      </c>
    </row>
    <row r="1126" spans="17:17" x14ac:dyDescent="0.35">
      <c r="Q1126" s="27" t="str">
        <f t="shared" si="27"/>
        <v/>
      </c>
    </row>
    <row r="1127" spans="17:17" x14ac:dyDescent="0.35">
      <c r="Q1127" s="27" t="str">
        <f t="shared" si="27"/>
        <v/>
      </c>
    </row>
    <row r="1128" spans="17:17" x14ac:dyDescent="0.35">
      <c r="Q1128" s="27" t="str">
        <f t="shared" si="27"/>
        <v/>
      </c>
    </row>
    <row r="1129" spans="17:17" x14ac:dyDescent="0.35">
      <c r="Q1129" s="27" t="str">
        <f t="shared" si="27"/>
        <v/>
      </c>
    </row>
    <row r="1130" spans="17:17" x14ac:dyDescent="0.35">
      <c r="Q1130" s="27" t="str">
        <f t="shared" si="27"/>
        <v/>
      </c>
    </row>
    <row r="1131" spans="17:17" x14ac:dyDescent="0.35">
      <c r="Q1131" s="27" t="str">
        <f t="shared" si="27"/>
        <v/>
      </c>
    </row>
    <row r="1132" spans="17:17" x14ac:dyDescent="0.35">
      <c r="Q1132" s="27" t="str">
        <f t="shared" si="27"/>
        <v/>
      </c>
    </row>
    <row r="1133" spans="17:17" x14ac:dyDescent="0.35">
      <c r="Q1133" s="27" t="str">
        <f t="shared" si="27"/>
        <v/>
      </c>
    </row>
    <row r="1134" spans="17:17" x14ac:dyDescent="0.35">
      <c r="Q1134" s="27" t="str">
        <f t="shared" si="27"/>
        <v/>
      </c>
    </row>
    <row r="1135" spans="17:17" x14ac:dyDescent="0.35">
      <c r="Q1135" s="27" t="str">
        <f t="shared" si="27"/>
        <v/>
      </c>
    </row>
    <row r="1136" spans="17:17" x14ac:dyDescent="0.35">
      <c r="Q1136" s="27" t="str">
        <f t="shared" si="27"/>
        <v/>
      </c>
    </row>
    <row r="1137" spans="17:17" x14ac:dyDescent="0.35">
      <c r="Q1137" s="27" t="str">
        <f t="shared" si="27"/>
        <v/>
      </c>
    </row>
    <row r="1138" spans="17:17" x14ac:dyDescent="0.35">
      <c r="Q1138" s="27" t="str">
        <f t="shared" si="27"/>
        <v/>
      </c>
    </row>
    <row r="1139" spans="17:17" x14ac:dyDescent="0.35">
      <c r="Q1139" s="27" t="str">
        <f t="shared" si="27"/>
        <v/>
      </c>
    </row>
    <row r="1140" spans="17:17" x14ac:dyDescent="0.35">
      <c r="Q1140" s="27" t="str">
        <f t="shared" si="27"/>
        <v/>
      </c>
    </row>
    <row r="1141" spans="17:17" x14ac:dyDescent="0.35">
      <c r="Q1141" s="27" t="str">
        <f t="shared" si="27"/>
        <v/>
      </c>
    </row>
    <row r="1142" spans="17:17" x14ac:dyDescent="0.35">
      <c r="Q1142" s="27" t="str">
        <f t="shared" si="27"/>
        <v/>
      </c>
    </row>
    <row r="1143" spans="17:17" x14ac:dyDescent="0.35">
      <c r="Q1143" s="27" t="str">
        <f t="shared" si="27"/>
        <v/>
      </c>
    </row>
    <row r="1144" spans="17:17" x14ac:dyDescent="0.35">
      <c r="Q1144" s="27" t="str">
        <f t="shared" si="27"/>
        <v/>
      </c>
    </row>
    <row r="1145" spans="17:17" x14ac:dyDescent="0.35">
      <c r="Q1145" s="27" t="str">
        <f t="shared" si="27"/>
        <v/>
      </c>
    </row>
    <row r="1146" spans="17:17" x14ac:dyDescent="0.35">
      <c r="Q1146" s="27" t="str">
        <f t="shared" si="27"/>
        <v/>
      </c>
    </row>
    <row r="1147" spans="17:17" x14ac:dyDescent="0.35">
      <c r="Q1147" s="27" t="str">
        <f t="shared" si="27"/>
        <v/>
      </c>
    </row>
    <row r="1148" spans="17:17" x14ac:dyDescent="0.35">
      <c r="Q1148" s="27" t="str">
        <f t="shared" si="27"/>
        <v/>
      </c>
    </row>
    <row r="1149" spans="17:17" x14ac:dyDescent="0.35">
      <c r="Q1149" s="27" t="str">
        <f t="shared" si="27"/>
        <v/>
      </c>
    </row>
    <row r="1150" spans="17:17" x14ac:dyDescent="0.35">
      <c r="Q1150" s="27" t="str">
        <f t="shared" si="27"/>
        <v/>
      </c>
    </row>
    <row r="1151" spans="17:17" x14ac:dyDescent="0.35">
      <c r="Q1151" s="27" t="str">
        <f t="shared" si="27"/>
        <v/>
      </c>
    </row>
    <row r="1152" spans="17:17" x14ac:dyDescent="0.35">
      <c r="Q1152" s="27" t="str">
        <f t="shared" si="27"/>
        <v/>
      </c>
    </row>
    <row r="1153" spans="17:17" x14ac:dyDescent="0.35">
      <c r="Q1153" s="27" t="str">
        <f t="shared" si="27"/>
        <v/>
      </c>
    </row>
    <row r="1154" spans="17:17" x14ac:dyDescent="0.35">
      <c r="Q1154" s="27" t="str">
        <f t="shared" si="27"/>
        <v/>
      </c>
    </row>
    <row r="1155" spans="17:17" x14ac:dyDescent="0.35">
      <c r="Q1155" s="27" t="str">
        <f t="shared" si="27"/>
        <v/>
      </c>
    </row>
    <row r="1156" spans="17:17" x14ac:dyDescent="0.35">
      <c r="Q1156" s="27" t="str">
        <f t="shared" si="27"/>
        <v/>
      </c>
    </row>
    <row r="1157" spans="17:17" x14ac:dyDescent="0.35">
      <c r="Q1157" s="27" t="str">
        <f t="shared" si="27"/>
        <v/>
      </c>
    </row>
    <row r="1158" spans="17:17" x14ac:dyDescent="0.35">
      <c r="Q1158" s="27" t="str">
        <f t="shared" si="27"/>
        <v/>
      </c>
    </row>
    <row r="1159" spans="17:17" x14ac:dyDescent="0.35">
      <c r="Q1159" s="27" t="str">
        <f t="shared" si="27"/>
        <v/>
      </c>
    </row>
    <row r="1160" spans="17:17" x14ac:dyDescent="0.35">
      <c r="Q1160" s="27" t="str">
        <f t="shared" ref="Q1160:Q1223" si="28">+IF(A1160="","",MONTH(A1160))</f>
        <v/>
      </c>
    </row>
    <row r="1161" spans="17:17" x14ac:dyDescent="0.35">
      <c r="Q1161" s="27" t="str">
        <f t="shared" si="28"/>
        <v/>
      </c>
    </row>
    <row r="1162" spans="17:17" x14ac:dyDescent="0.35">
      <c r="Q1162" s="27" t="str">
        <f t="shared" si="28"/>
        <v/>
      </c>
    </row>
    <row r="1163" spans="17:17" x14ac:dyDescent="0.35">
      <c r="Q1163" s="27" t="str">
        <f t="shared" si="28"/>
        <v/>
      </c>
    </row>
    <row r="1164" spans="17:17" x14ac:dyDescent="0.35">
      <c r="Q1164" s="27" t="str">
        <f t="shared" si="28"/>
        <v/>
      </c>
    </row>
    <row r="1165" spans="17:17" x14ac:dyDescent="0.35">
      <c r="Q1165" s="27" t="str">
        <f t="shared" si="28"/>
        <v/>
      </c>
    </row>
    <row r="1166" spans="17:17" x14ac:dyDescent="0.35">
      <c r="Q1166" s="27" t="str">
        <f t="shared" si="28"/>
        <v/>
      </c>
    </row>
    <row r="1167" spans="17:17" x14ac:dyDescent="0.35">
      <c r="Q1167" s="27" t="str">
        <f t="shared" si="28"/>
        <v/>
      </c>
    </row>
    <row r="1168" spans="17:17" x14ac:dyDescent="0.35">
      <c r="Q1168" s="27" t="str">
        <f t="shared" si="28"/>
        <v/>
      </c>
    </row>
    <row r="1169" spans="17:17" x14ac:dyDescent="0.35">
      <c r="Q1169" s="27" t="str">
        <f t="shared" si="28"/>
        <v/>
      </c>
    </row>
    <row r="1170" spans="17:17" x14ac:dyDescent="0.35">
      <c r="Q1170" s="27" t="str">
        <f t="shared" si="28"/>
        <v/>
      </c>
    </row>
    <row r="1171" spans="17:17" x14ac:dyDescent="0.35">
      <c r="Q1171" s="27" t="str">
        <f t="shared" si="28"/>
        <v/>
      </c>
    </row>
    <row r="1172" spans="17:17" x14ac:dyDescent="0.35">
      <c r="Q1172" s="27" t="str">
        <f t="shared" si="28"/>
        <v/>
      </c>
    </row>
    <row r="1173" spans="17:17" x14ac:dyDescent="0.35">
      <c r="Q1173" s="27" t="str">
        <f t="shared" si="28"/>
        <v/>
      </c>
    </row>
    <row r="1174" spans="17:17" x14ac:dyDescent="0.35">
      <c r="Q1174" s="27" t="str">
        <f t="shared" si="28"/>
        <v/>
      </c>
    </row>
    <row r="1175" spans="17:17" x14ac:dyDescent="0.35">
      <c r="Q1175" s="27" t="str">
        <f t="shared" si="28"/>
        <v/>
      </c>
    </row>
    <row r="1176" spans="17:17" x14ac:dyDescent="0.35">
      <c r="Q1176" s="27" t="str">
        <f t="shared" si="28"/>
        <v/>
      </c>
    </row>
    <row r="1177" spans="17:17" x14ac:dyDescent="0.35">
      <c r="Q1177" s="27" t="str">
        <f t="shared" si="28"/>
        <v/>
      </c>
    </row>
    <row r="1178" spans="17:17" x14ac:dyDescent="0.35">
      <c r="Q1178" s="27" t="str">
        <f t="shared" si="28"/>
        <v/>
      </c>
    </row>
    <row r="1179" spans="17:17" x14ac:dyDescent="0.35">
      <c r="Q1179" s="27" t="str">
        <f t="shared" si="28"/>
        <v/>
      </c>
    </row>
    <row r="1180" spans="17:17" x14ac:dyDescent="0.35">
      <c r="Q1180" s="27" t="str">
        <f t="shared" si="28"/>
        <v/>
      </c>
    </row>
    <row r="1181" spans="17:17" x14ac:dyDescent="0.35">
      <c r="Q1181" s="27" t="str">
        <f t="shared" si="28"/>
        <v/>
      </c>
    </row>
    <row r="1182" spans="17:17" x14ac:dyDescent="0.35">
      <c r="Q1182" s="27" t="str">
        <f t="shared" si="28"/>
        <v/>
      </c>
    </row>
    <row r="1183" spans="17:17" x14ac:dyDescent="0.35">
      <c r="Q1183" s="27" t="str">
        <f t="shared" si="28"/>
        <v/>
      </c>
    </row>
    <row r="1184" spans="17:17" x14ac:dyDescent="0.35">
      <c r="Q1184" s="27" t="str">
        <f t="shared" si="28"/>
        <v/>
      </c>
    </row>
    <row r="1185" spans="17:17" x14ac:dyDescent="0.35">
      <c r="Q1185" s="27" t="str">
        <f t="shared" si="28"/>
        <v/>
      </c>
    </row>
    <row r="1186" spans="17:17" x14ac:dyDescent="0.35">
      <c r="Q1186" s="27" t="str">
        <f t="shared" si="28"/>
        <v/>
      </c>
    </row>
    <row r="1187" spans="17:17" x14ac:dyDescent="0.35">
      <c r="Q1187" s="27" t="str">
        <f t="shared" si="28"/>
        <v/>
      </c>
    </row>
    <row r="1188" spans="17:17" x14ac:dyDescent="0.35">
      <c r="Q1188" s="27" t="str">
        <f t="shared" si="28"/>
        <v/>
      </c>
    </row>
    <row r="1189" spans="17:17" x14ac:dyDescent="0.35">
      <c r="Q1189" s="27" t="str">
        <f t="shared" si="28"/>
        <v/>
      </c>
    </row>
    <row r="1190" spans="17:17" x14ac:dyDescent="0.35">
      <c r="Q1190" s="27" t="str">
        <f t="shared" si="28"/>
        <v/>
      </c>
    </row>
    <row r="1191" spans="17:17" x14ac:dyDescent="0.35">
      <c r="Q1191" s="27" t="str">
        <f t="shared" si="28"/>
        <v/>
      </c>
    </row>
    <row r="1192" spans="17:17" x14ac:dyDescent="0.35">
      <c r="Q1192" s="27" t="str">
        <f t="shared" si="28"/>
        <v/>
      </c>
    </row>
    <row r="1193" spans="17:17" x14ac:dyDescent="0.35">
      <c r="Q1193" s="27" t="str">
        <f t="shared" si="28"/>
        <v/>
      </c>
    </row>
    <row r="1194" spans="17:17" x14ac:dyDescent="0.35">
      <c r="Q1194" s="27" t="str">
        <f t="shared" si="28"/>
        <v/>
      </c>
    </row>
    <row r="1195" spans="17:17" x14ac:dyDescent="0.35">
      <c r="Q1195" s="27" t="str">
        <f t="shared" si="28"/>
        <v/>
      </c>
    </row>
    <row r="1196" spans="17:17" x14ac:dyDescent="0.35">
      <c r="Q1196" s="27" t="str">
        <f t="shared" si="28"/>
        <v/>
      </c>
    </row>
    <row r="1197" spans="17:17" x14ac:dyDescent="0.35">
      <c r="Q1197" s="27" t="str">
        <f t="shared" si="28"/>
        <v/>
      </c>
    </row>
    <row r="1198" spans="17:17" x14ac:dyDescent="0.35">
      <c r="Q1198" s="27" t="str">
        <f t="shared" si="28"/>
        <v/>
      </c>
    </row>
    <row r="1199" spans="17:17" x14ac:dyDescent="0.35">
      <c r="Q1199" s="27" t="str">
        <f t="shared" si="28"/>
        <v/>
      </c>
    </row>
    <row r="1200" spans="17:17" x14ac:dyDescent="0.35">
      <c r="Q1200" s="27" t="str">
        <f t="shared" si="28"/>
        <v/>
      </c>
    </row>
    <row r="1201" spans="17:17" x14ac:dyDescent="0.35">
      <c r="Q1201" s="27" t="str">
        <f t="shared" si="28"/>
        <v/>
      </c>
    </row>
    <row r="1202" spans="17:17" x14ac:dyDescent="0.35">
      <c r="Q1202" s="27" t="str">
        <f t="shared" si="28"/>
        <v/>
      </c>
    </row>
    <row r="1203" spans="17:17" x14ac:dyDescent="0.35">
      <c r="Q1203" s="27" t="str">
        <f t="shared" si="28"/>
        <v/>
      </c>
    </row>
    <row r="1204" spans="17:17" x14ac:dyDescent="0.35">
      <c r="Q1204" s="27" t="str">
        <f t="shared" si="28"/>
        <v/>
      </c>
    </row>
    <row r="1205" spans="17:17" x14ac:dyDescent="0.35">
      <c r="Q1205" s="27" t="str">
        <f t="shared" si="28"/>
        <v/>
      </c>
    </row>
    <row r="1206" spans="17:17" x14ac:dyDescent="0.35">
      <c r="Q1206" s="27" t="str">
        <f t="shared" si="28"/>
        <v/>
      </c>
    </row>
    <row r="1207" spans="17:17" x14ac:dyDescent="0.35">
      <c r="Q1207" s="27" t="str">
        <f t="shared" si="28"/>
        <v/>
      </c>
    </row>
    <row r="1208" spans="17:17" x14ac:dyDescent="0.35">
      <c r="Q1208" s="27" t="str">
        <f t="shared" si="28"/>
        <v/>
      </c>
    </row>
    <row r="1209" spans="17:17" x14ac:dyDescent="0.35">
      <c r="Q1209" s="27" t="str">
        <f t="shared" si="28"/>
        <v/>
      </c>
    </row>
    <row r="1210" spans="17:17" x14ac:dyDescent="0.35">
      <c r="Q1210" s="27" t="str">
        <f t="shared" si="28"/>
        <v/>
      </c>
    </row>
    <row r="1211" spans="17:17" x14ac:dyDescent="0.35">
      <c r="Q1211" s="27" t="str">
        <f t="shared" si="28"/>
        <v/>
      </c>
    </row>
    <row r="1212" spans="17:17" x14ac:dyDescent="0.35">
      <c r="Q1212" s="27" t="str">
        <f t="shared" si="28"/>
        <v/>
      </c>
    </row>
    <row r="1213" spans="17:17" x14ac:dyDescent="0.35">
      <c r="Q1213" s="27" t="str">
        <f t="shared" si="28"/>
        <v/>
      </c>
    </row>
    <row r="1214" spans="17:17" x14ac:dyDescent="0.35">
      <c r="Q1214" s="27" t="str">
        <f t="shared" si="28"/>
        <v/>
      </c>
    </row>
    <row r="1215" spans="17:17" x14ac:dyDescent="0.35">
      <c r="Q1215" s="27" t="str">
        <f t="shared" si="28"/>
        <v/>
      </c>
    </row>
    <row r="1216" spans="17:17" x14ac:dyDescent="0.35">
      <c r="Q1216" s="27" t="str">
        <f t="shared" si="28"/>
        <v/>
      </c>
    </row>
    <row r="1217" spans="17:17" x14ac:dyDescent="0.35">
      <c r="Q1217" s="27" t="str">
        <f t="shared" si="28"/>
        <v/>
      </c>
    </row>
    <row r="1218" spans="17:17" x14ac:dyDescent="0.35">
      <c r="Q1218" s="27" t="str">
        <f t="shared" si="28"/>
        <v/>
      </c>
    </row>
    <row r="1219" spans="17:17" x14ac:dyDescent="0.35">
      <c r="Q1219" s="27" t="str">
        <f t="shared" si="28"/>
        <v/>
      </c>
    </row>
    <row r="1220" spans="17:17" x14ac:dyDescent="0.35">
      <c r="Q1220" s="27" t="str">
        <f t="shared" si="28"/>
        <v/>
      </c>
    </row>
    <row r="1221" spans="17:17" x14ac:dyDescent="0.35">
      <c r="Q1221" s="27" t="str">
        <f t="shared" si="28"/>
        <v/>
      </c>
    </row>
    <row r="1222" spans="17:17" x14ac:dyDescent="0.35">
      <c r="Q1222" s="27" t="str">
        <f t="shared" si="28"/>
        <v/>
      </c>
    </row>
    <row r="1223" spans="17:17" x14ac:dyDescent="0.35">
      <c r="Q1223" s="27" t="str">
        <f t="shared" si="28"/>
        <v/>
      </c>
    </row>
    <row r="1224" spans="17:17" x14ac:dyDescent="0.35">
      <c r="Q1224" s="27" t="str">
        <f t="shared" ref="Q1224:Q1287" si="29">+IF(A1224="","",MONTH(A1224))</f>
        <v/>
      </c>
    </row>
    <row r="1225" spans="17:17" x14ac:dyDescent="0.35">
      <c r="Q1225" s="27" t="str">
        <f t="shared" si="29"/>
        <v/>
      </c>
    </row>
    <row r="1226" spans="17:17" x14ac:dyDescent="0.35">
      <c r="Q1226" s="27" t="str">
        <f t="shared" si="29"/>
        <v/>
      </c>
    </row>
    <row r="1227" spans="17:17" x14ac:dyDescent="0.35">
      <c r="Q1227" s="27" t="str">
        <f t="shared" si="29"/>
        <v/>
      </c>
    </row>
    <row r="1228" spans="17:17" x14ac:dyDescent="0.35">
      <c r="Q1228" s="27" t="str">
        <f t="shared" si="29"/>
        <v/>
      </c>
    </row>
    <row r="1229" spans="17:17" x14ac:dyDescent="0.35">
      <c r="Q1229" s="27" t="str">
        <f t="shared" si="29"/>
        <v/>
      </c>
    </row>
    <row r="1230" spans="17:17" x14ac:dyDescent="0.35">
      <c r="Q1230" s="27" t="str">
        <f t="shared" si="29"/>
        <v/>
      </c>
    </row>
    <row r="1231" spans="17:17" x14ac:dyDescent="0.35">
      <c r="Q1231" s="27" t="str">
        <f t="shared" si="29"/>
        <v/>
      </c>
    </row>
    <row r="1232" spans="17:17" x14ac:dyDescent="0.35">
      <c r="Q1232" s="27" t="str">
        <f t="shared" si="29"/>
        <v/>
      </c>
    </row>
    <row r="1233" spans="17:17" x14ac:dyDescent="0.35">
      <c r="Q1233" s="27" t="str">
        <f t="shared" si="29"/>
        <v/>
      </c>
    </row>
    <row r="1234" spans="17:17" x14ac:dyDescent="0.35">
      <c r="Q1234" s="27" t="str">
        <f t="shared" si="29"/>
        <v/>
      </c>
    </row>
    <row r="1235" spans="17:17" x14ac:dyDescent="0.35">
      <c r="Q1235" s="27" t="str">
        <f t="shared" si="29"/>
        <v/>
      </c>
    </row>
    <row r="1236" spans="17:17" x14ac:dyDescent="0.35">
      <c r="Q1236" s="27" t="str">
        <f t="shared" si="29"/>
        <v/>
      </c>
    </row>
    <row r="1237" spans="17:17" x14ac:dyDescent="0.35">
      <c r="Q1237" s="27" t="str">
        <f t="shared" si="29"/>
        <v/>
      </c>
    </row>
    <row r="1238" spans="17:17" x14ac:dyDescent="0.35">
      <c r="Q1238" s="27" t="str">
        <f t="shared" si="29"/>
        <v/>
      </c>
    </row>
    <row r="1239" spans="17:17" x14ac:dyDescent="0.35">
      <c r="Q1239" s="27" t="str">
        <f t="shared" si="29"/>
        <v/>
      </c>
    </row>
    <row r="1240" spans="17:17" x14ac:dyDescent="0.35">
      <c r="Q1240" s="27" t="str">
        <f t="shared" si="29"/>
        <v/>
      </c>
    </row>
    <row r="1241" spans="17:17" x14ac:dyDescent="0.35">
      <c r="Q1241" s="27" t="str">
        <f t="shared" si="29"/>
        <v/>
      </c>
    </row>
    <row r="1242" spans="17:17" x14ac:dyDescent="0.35">
      <c r="Q1242" s="27" t="str">
        <f t="shared" si="29"/>
        <v/>
      </c>
    </row>
    <row r="1243" spans="17:17" x14ac:dyDescent="0.35">
      <c r="Q1243" s="27" t="str">
        <f t="shared" si="29"/>
        <v/>
      </c>
    </row>
    <row r="1244" spans="17:17" x14ac:dyDescent="0.35">
      <c r="Q1244" s="27" t="str">
        <f t="shared" si="29"/>
        <v/>
      </c>
    </row>
    <row r="1245" spans="17:17" x14ac:dyDescent="0.35">
      <c r="Q1245" s="27" t="str">
        <f t="shared" si="29"/>
        <v/>
      </c>
    </row>
    <row r="1246" spans="17:17" x14ac:dyDescent="0.35">
      <c r="Q1246" s="27" t="str">
        <f t="shared" si="29"/>
        <v/>
      </c>
    </row>
    <row r="1247" spans="17:17" x14ac:dyDescent="0.35">
      <c r="Q1247" s="27" t="str">
        <f t="shared" si="29"/>
        <v/>
      </c>
    </row>
    <row r="1248" spans="17:17" x14ac:dyDescent="0.35">
      <c r="Q1248" s="27" t="str">
        <f t="shared" si="29"/>
        <v/>
      </c>
    </row>
    <row r="1249" spans="17:17" x14ac:dyDescent="0.35">
      <c r="Q1249" s="27" t="str">
        <f t="shared" si="29"/>
        <v/>
      </c>
    </row>
    <row r="1250" spans="17:17" x14ac:dyDescent="0.35">
      <c r="Q1250" s="27" t="str">
        <f t="shared" si="29"/>
        <v/>
      </c>
    </row>
    <row r="1251" spans="17:17" x14ac:dyDescent="0.35">
      <c r="Q1251" s="27" t="str">
        <f t="shared" si="29"/>
        <v/>
      </c>
    </row>
    <row r="1252" spans="17:17" x14ac:dyDescent="0.35">
      <c r="Q1252" s="27" t="str">
        <f t="shared" si="29"/>
        <v/>
      </c>
    </row>
    <row r="1253" spans="17:17" x14ac:dyDescent="0.35">
      <c r="Q1253" s="27" t="str">
        <f t="shared" si="29"/>
        <v/>
      </c>
    </row>
    <row r="1254" spans="17:17" x14ac:dyDescent="0.35">
      <c r="Q1254" s="27" t="str">
        <f t="shared" si="29"/>
        <v/>
      </c>
    </row>
    <row r="1255" spans="17:17" x14ac:dyDescent="0.35">
      <c r="Q1255" s="27" t="str">
        <f t="shared" si="29"/>
        <v/>
      </c>
    </row>
    <row r="1256" spans="17:17" x14ac:dyDescent="0.35">
      <c r="Q1256" s="27" t="str">
        <f t="shared" si="29"/>
        <v/>
      </c>
    </row>
    <row r="1257" spans="17:17" x14ac:dyDescent="0.35">
      <c r="Q1257" s="27" t="str">
        <f t="shared" si="29"/>
        <v/>
      </c>
    </row>
    <row r="1258" spans="17:17" x14ac:dyDescent="0.35">
      <c r="Q1258" s="27" t="str">
        <f t="shared" si="29"/>
        <v/>
      </c>
    </row>
    <row r="1259" spans="17:17" x14ac:dyDescent="0.35">
      <c r="Q1259" s="27" t="str">
        <f t="shared" si="29"/>
        <v/>
      </c>
    </row>
    <row r="1260" spans="17:17" x14ac:dyDescent="0.35">
      <c r="Q1260" s="27" t="str">
        <f t="shared" si="29"/>
        <v/>
      </c>
    </row>
    <row r="1261" spans="17:17" x14ac:dyDescent="0.35">
      <c r="Q1261" s="27" t="str">
        <f t="shared" si="29"/>
        <v/>
      </c>
    </row>
    <row r="1262" spans="17:17" x14ac:dyDescent="0.35">
      <c r="Q1262" s="27" t="str">
        <f t="shared" si="29"/>
        <v/>
      </c>
    </row>
    <row r="1263" spans="17:17" x14ac:dyDescent="0.35">
      <c r="Q1263" s="27" t="str">
        <f t="shared" si="29"/>
        <v/>
      </c>
    </row>
    <row r="1264" spans="17:17" x14ac:dyDescent="0.35">
      <c r="Q1264" s="27" t="str">
        <f t="shared" si="29"/>
        <v/>
      </c>
    </row>
    <row r="1265" spans="17:17" x14ac:dyDescent="0.35">
      <c r="Q1265" s="27" t="str">
        <f t="shared" si="29"/>
        <v/>
      </c>
    </row>
    <row r="1266" spans="17:17" x14ac:dyDescent="0.35">
      <c r="Q1266" s="27" t="str">
        <f t="shared" si="29"/>
        <v/>
      </c>
    </row>
    <row r="1267" spans="17:17" x14ac:dyDescent="0.35">
      <c r="Q1267" s="27" t="str">
        <f t="shared" si="29"/>
        <v/>
      </c>
    </row>
    <row r="1268" spans="17:17" x14ac:dyDescent="0.35">
      <c r="Q1268" s="27" t="str">
        <f t="shared" si="29"/>
        <v/>
      </c>
    </row>
    <row r="1269" spans="17:17" x14ac:dyDescent="0.35">
      <c r="Q1269" s="27" t="str">
        <f t="shared" si="29"/>
        <v/>
      </c>
    </row>
    <row r="1270" spans="17:17" x14ac:dyDescent="0.35">
      <c r="Q1270" s="27" t="str">
        <f t="shared" si="29"/>
        <v/>
      </c>
    </row>
    <row r="1271" spans="17:17" x14ac:dyDescent="0.35">
      <c r="Q1271" s="27" t="str">
        <f t="shared" si="29"/>
        <v/>
      </c>
    </row>
    <row r="1272" spans="17:17" x14ac:dyDescent="0.35">
      <c r="Q1272" s="27" t="str">
        <f t="shared" si="29"/>
        <v/>
      </c>
    </row>
    <row r="1273" spans="17:17" x14ac:dyDescent="0.35">
      <c r="Q1273" s="27" t="str">
        <f t="shared" si="29"/>
        <v/>
      </c>
    </row>
    <row r="1274" spans="17:17" x14ac:dyDescent="0.35">
      <c r="Q1274" s="27" t="str">
        <f t="shared" si="29"/>
        <v/>
      </c>
    </row>
    <row r="1275" spans="17:17" x14ac:dyDescent="0.35">
      <c r="Q1275" s="27" t="str">
        <f t="shared" si="29"/>
        <v/>
      </c>
    </row>
    <row r="1276" spans="17:17" x14ac:dyDescent="0.35">
      <c r="Q1276" s="27" t="str">
        <f t="shared" si="29"/>
        <v/>
      </c>
    </row>
    <row r="1277" spans="17:17" x14ac:dyDescent="0.35">
      <c r="Q1277" s="27" t="str">
        <f t="shared" si="29"/>
        <v/>
      </c>
    </row>
    <row r="1278" spans="17:17" x14ac:dyDescent="0.35">
      <c r="Q1278" s="27" t="str">
        <f t="shared" si="29"/>
        <v/>
      </c>
    </row>
    <row r="1279" spans="17:17" x14ac:dyDescent="0.35">
      <c r="Q1279" s="27" t="str">
        <f t="shared" si="29"/>
        <v/>
      </c>
    </row>
    <row r="1280" spans="17:17" x14ac:dyDescent="0.35">
      <c r="Q1280" s="27" t="str">
        <f t="shared" si="29"/>
        <v/>
      </c>
    </row>
    <row r="1281" spans="17:17" x14ac:dyDescent="0.35">
      <c r="Q1281" s="27" t="str">
        <f t="shared" si="29"/>
        <v/>
      </c>
    </row>
    <row r="1282" spans="17:17" x14ac:dyDescent="0.35">
      <c r="Q1282" s="27" t="str">
        <f t="shared" si="29"/>
        <v/>
      </c>
    </row>
    <row r="1283" spans="17:17" x14ac:dyDescent="0.35">
      <c r="Q1283" s="27" t="str">
        <f t="shared" si="29"/>
        <v/>
      </c>
    </row>
    <row r="1284" spans="17:17" x14ac:dyDescent="0.35">
      <c r="Q1284" s="27" t="str">
        <f t="shared" si="29"/>
        <v/>
      </c>
    </row>
    <row r="1285" spans="17:17" x14ac:dyDescent="0.35">
      <c r="Q1285" s="27" t="str">
        <f t="shared" si="29"/>
        <v/>
      </c>
    </row>
    <row r="1286" spans="17:17" x14ac:dyDescent="0.35">
      <c r="Q1286" s="27" t="str">
        <f t="shared" si="29"/>
        <v/>
      </c>
    </row>
    <row r="1287" spans="17:17" x14ac:dyDescent="0.35">
      <c r="Q1287" s="27" t="str">
        <f t="shared" si="29"/>
        <v/>
      </c>
    </row>
    <row r="1288" spans="17:17" x14ac:dyDescent="0.35">
      <c r="Q1288" s="27" t="str">
        <f t="shared" ref="Q1288:Q1351" si="30">+IF(A1288="","",MONTH(A1288))</f>
        <v/>
      </c>
    </row>
    <row r="1289" spans="17:17" x14ac:dyDescent="0.35">
      <c r="Q1289" s="27" t="str">
        <f t="shared" si="30"/>
        <v/>
      </c>
    </row>
    <row r="1290" spans="17:17" x14ac:dyDescent="0.35">
      <c r="Q1290" s="27" t="str">
        <f t="shared" si="30"/>
        <v/>
      </c>
    </row>
    <row r="1291" spans="17:17" x14ac:dyDescent="0.35">
      <c r="Q1291" s="27" t="str">
        <f t="shared" si="30"/>
        <v/>
      </c>
    </row>
    <row r="1292" spans="17:17" x14ac:dyDescent="0.35">
      <c r="Q1292" s="27" t="str">
        <f t="shared" si="30"/>
        <v/>
      </c>
    </row>
    <row r="1293" spans="17:17" x14ac:dyDescent="0.35">
      <c r="Q1293" s="27" t="str">
        <f t="shared" si="30"/>
        <v/>
      </c>
    </row>
    <row r="1294" spans="17:17" x14ac:dyDescent="0.35">
      <c r="Q1294" s="27" t="str">
        <f t="shared" si="30"/>
        <v/>
      </c>
    </row>
    <row r="1295" spans="17:17" x14ac:dyDescent="0.35">
      <c r="Q1295" s="27" t="str">
        <f t="shared" si="30"/>
        <v/>
      </c>
    </row>
    <row r="1296" spans="17:17" x14ac:dyDescent="0.35">
      <c r="Q1296" s="27" t="str">
        <f t="shared" si="30"/>
        <v/>
      </c>
    </row>
    <row r="1297" spans="17:17" x14ac:dyDescent="0.35">
      <c r="Q1297" s="27" t="str">
        <f t="shared" si="30"/>
        <v/>
      </c>
    </row>
    <row r="1298" spans="17:17" x14ac:dyDescent="0.35">
      <c r="Q1298" s="27" t="str">
        <f t="shared" si="30"/>
        <v/>
      </c>
    </row>
    <row r="1299" spans="17:17" x14ac:dyDescent="0.35">
      <c r="Q1299" s="27" t="str">
        <f t="shared" si="30"/>
        <v/>
      </c>
    </row>
    <row r="1300" spans="17:17" x14ac:dyDescent="0.35">
      <c r="Q1300" s="27" t="str">
        <f t="shared" si="30"/>
        <v/>
      </c>
    </row>
    <row r="1301" spans="17:17" x14ac:dyDescent="0.35">
      <c r="Q1301" s="27" t="str">
        <f t="shared" si="30"/>
        <v/>
      </c>
    </row>
    <row r="1302" spans="17:17" x14ac:dyDescent="0.35">
      <c r="Q1302" s="27" t="str">
        <f t="shared" si="30"/>
        <v/>
      </c>
    </row>
    <row r="1303" spans="17:17" x14ac:dyDescent="0.35">
      <c r="Q1303" s="27" t="str">
        <f t="shared" si="30"/>
        <v/>
      </c>
    </row>
    <row r="1304" spans="17:17" x14ac:dyDescent="0.35">
      <c r="Q1304" s="27" t="str">
        <f t="shared" si="30"/>
        <v/>
      </c>
    </row>
    <row r="1305" spans="17:17" x14ac:dyDescent="0.35">
      <c r="Q1305" s="27" t="str">
        <f t="shared" si="30"/>
        <v/>
      </c>
    </row>
    <row r="1306" spans="17:17" x14ac:dyDescent="0.35">
      <c r="Q1306" s="27" t="str">
        <f t="shared" si="30"/>
        <v/>
      </c>
    </row>
    <row r="1307" spans="17:17" x14ac:dyDescent="0.35">
      <c r="Q1307" s="27" t="str">
        <f t="shared" si="30"/>
        <v/>
      </c>
    </row>
    <row r="1308" spans="17:17" x14ac:dyDescent="0.35">
      <c r="Q1308" s="27" t="str">
        <f t="shared" si="30"/>
        <v/>
      </c>
    </row>
    <row r="1309" spans="17:17" x14ac:dyDescent="0.35">
      <c r="Q1309" s="27" t="str">
        <f t="shared" si="30"/>
        <v/>
      </c>
    </row>
    <row r="1310" spans="17:17" x14ac:dyDescent="0.35">
      <c r="Q1310" s="27" t="str">
        <f t="shared" si="30"/>
        <v/>
      </c>
    </row>
    <row r="1311" spans="17:17" x14ac:dyDescent="0.35">
      <c r="Q1311" s="27" t="str">
        <f t="shared" si="30"/>
        <v/>
      </c>
    </row>
    <row r="1312" spans="17:17" x14ac:dyDescent="0.35">
      <c r="Q1312" s="27" t="str">
        <f t="shared" si="30"/>
        <v/>
      </c>
    </row>
    <row r="1313" spans="17:17" x14ac:dyDescent="0.35">
      <c r="Q1313" s="27" t="str">
        <f t="shared" si="30"/>
        <v/>
      </c>
    </row>
    <row r="1314" spans="17:17" x14ac:dyDescent="0.35">
      <c r="Q1314" s="27" t="str">
        <f t="shared" si="30"/>
        <v/>
      </c>
    </row>
    <row r="1315" spans="17:17" x14ac:dyDescent="0.35">
      <c r="Q1315" s="27" t="str">
        <f t="shared" si="30"/>
        <v/>
      </c>
    </row>
    <row r="1316" spans="17:17" x14ac:dyDescent="0.35">
      <c r="Q1316" s="27" t="str">
        <f t="shared" si="30"/>
        <v/>
      </c>
    </row>
    <row r="1317" spans="17:17" x14ac:dyDescent="0.35">
      <c r="Q1317" s="27" t="str">
        <f t="shared" si="30"/>
        <v/>
      </c>
    </row>
    <row r="1318" spans="17:17" x14ac:dyDescent="0.35">
      <c r="Q1318" s="27" t="str">
        <f t="shared" si="30"/>
        <v/>
      </c>
    </row>
    <row r="1319" spans="17:17" x14ac:dyDescent="0.35">
      <c r="Q1319" s="27" t="str">
        <f t="shared" si="30"/>
        <v/>
      </c>
    </row>
    <row r="1320" spans="17:17" x14ac:dyDescent="0.35">
      <c r="Q1320" s="27" t="str">
        <f t="shared" si="30"/>
        <v/>
      </c>
    </row>
    <row r="1321" spans="17:17" x14ac:dyDescent="0.35">
      <c r="Q1321" s="27" t="str">
        <f t="shared" si="30"/>
        <v/>
      </c>
    </row>
    <row r="1322" spans="17:17" x14ac:dyDescent="0.35">
      <c r="Q1322" s="27" t="str">
        <f t="shared" si="30"/>
        <v/>
      </c>
    </row>
    <row r="1323" spans="17:17" x14ac:dyDescent="0.35">
      <c r="Q1323" s="27" t="str">
        <f t="shared" si="30"/>
        <v/>
      </c>
    </row>
    <row r="1324" spans="17:17" x14ac:dyDescent="0.35">
      <c r="Q1324" s="27" t="str">
        <f t="shared" si="30"/>
        <v/>
      </c>
    </row>
    <row r="1325" spans="17:17" x14ac:dyDescent="0.35">
      <c r="Q1325" s="27" t="str">
        <f t="shared" si="30"/>
        <v/>
      </c>
    </row>
    <row r="1326" spans="17:17" x14ac:dyDescent="0.35">
      <c r="Q1326" s="27" t="str">
        <f t="shared" si="30"/>
        <v/>
      </c>
    </row>
    <row r="1327" spans="17:17" x14ac:dyDescent="0.35">
      <c r="Q1327" s="27" t="str">
        <f t="shared" si="30"/>
        <v/>
      </c>
    </row>
    <row r="1328" spans="17:17" x14ac:dyDescent="0.35">
      <c r="Q1328" s="27" t="str">
        <f t="shared" si="30"/>
        <v/>
      </c>
    </row>
    <row r="1329" spans="17:17" x14ac:dyDescent="0.35">
      <c r="Q1329" s="27" t="str">
        <f t="shared" si="30"/>
        <v/>
      </c>
    </row>
    <row r="1330" spans="17:17" x14ac:dyDescent="0.35">
      <c r="Q1330" s="27" t="str">
        <f t="shared" si="30"/>
        <v/>
      </c>
    </row>
    <row r="1331" spans="17:17" x14ac:dyDescent="0.35">
      <c r="Q1331" s="27" t="str">
        <f t="shared" si="30"/>
        <v/>
      </c>
    </row>
    <row r="1332" spans="17:17" x14ac:dyDescent="0.35">
      <c r="Q1332" s="27" t="str">
        <f t="shared" si="30"/>
        <v/>
      </c>
    </row>
    <row r="1333" spans="17:17" x14ac:dyDescent="0.35">
      <c r="Q1333" s="27" t="str">
        <f t="shared" si="30"/>
        <v/>
      </c>
    </row>
    <row r="1334" spans="17:17" x14ac:dyDescent="0.35">
      <c r="Q1334" s="27" t="str">
        <f t="shared" si="30"/>
        <v/>
      </c>
    </row>
    <row r="1335" spans="17:17" x14ac:dyDescent="0.35">
      <c r="Q1335" s="27" t="str">
        <f t="shared" si="30"/>
        <v/>
      </c>
    </row>
    <row r="1336" spans="17:17" x14ac:dyDescent="0.35">
      <c r="Q1336" s="27" t="str">
        <f t="shared" si="30"/>
        <v/>
      </c>
    </row>
    <row r="1337" spans="17:17" x14ac:dyDescent="0.35">
      <c r="Q1337" s="27" t="str">
        <f t="shared" si="30"/>
        <v/>
      </c>
    </row>
    <row r="1338" spans="17:17" x14ac:dyDescent="0.35">
      <c r="Q1338" s="27" t="str">
        <f t="shared" si="30"/>
        <v/>
      </c>
    </row>
    <row r="1339" spans="17:17" x14ac:dyDescent="0.35">
      <c r="Q1339" s="27" t="str">
        <f t="shared" si="30"/>
        <v/>
      </c>
    </row>
    <row r="1340" spans="17:17" x14ac:dyDescent="0.35">
      <c r="Q1340" s="27" t="str">
        <f t="shared" si="30"/>
        <v/>
      </c>
    </row>
    <row r="1341" spans="17:17" x14ac:dyDescent="0.35">
      <c r="Q1341" s="27" t="str">
        <f t="shared" si="30"/>
        <v/>
      </c>
    </row>
    <row r="1342" spans="17:17" x14ac:dyDescent="0.35">
      <c r="Q1342" s="27" t="str">
        <f t="shared" si="30"/>
        <v/>
      </c>
    </row>
    <row r="1343" spans="17:17" x14ac:dyDescent="0.35">
      <c r="Q1343" s="27" t="str">
        <f t="shared" si="30"/>
        <v/>
      </c>
    </row>
    <row r="1344" spans="17:17" x14ac:dyDescent="0.35">
      <c r="Q1344" s="27" t="str">
        <f t="shared" si="30"/>
        <v/>
      </c>
    </row>
    <row r="1345" spans="17:17" x14ac:dyDescent="0.35">
      <c r="Q1345" s="27" t="str">
        <f t="shared" si="30"/>
        <v/>
      </c>
    </row>
    <row r="1346" spans="17:17" x14ac:dyDescent="0.35">
      <c r="Q1346" s="27" t="str">
        <f t="shared" si="30"/>
        <v/>
      </c>
    </row>
    <row r="1347" spans="17:17" x14ac:dyDescent="0.35">
      <c r="Q1347" s="27" t="str">
        <f t="shared" si="30"/>
        <v/>
      </c>
    </row>
    <row r="1348" spans="17:17" x14ac:dyDescent="0.35">
      <c r="Q1348" s="27" t="str">
        <f t="shared" si="30"/>
        <v/>
      </c>
    </row>
    <row r="1349" spans="17:17" x14ac:dyDescent="0.35">
      <c r="Q1349" s="27" t="str">
        <f t="shared" si="30"/>
        <v/>
      </c>
    </row>
    <row r="1350" spans="17:17" x14ac:dyDescent="0.35">
      <c r="Q1350" s="27" t="str">
        <f t="shared" si="30"/>
        <v/>
      </c>
    </row>
    <row r="1351" spans="17:17" x14ac:dyDescent="0.35">
      <c r="Q1351" s="27" t="str">
        <f t="shared" si="30"/>
        <v/>
      </c>
    </row>
    <row r="1352" spans="17:17" x14ac:dyDescent="0.35">
      <c r="Q1352" s="27" t="str">
        <f t="shared" ref="Q1352:Q1415" si="31">+IF(A1352="","",MONTH(A1352))</f>
        <v/>
      </c>
    </row>
    <row r="1353" spans="17:17" x14ac:dyDescent="0.35">
      <c r="Q1353" s="27" t="str">
        <f t="shared" si="31"/>
        <v/>
      </c>
    </row>
    <row r="1354" spans="17:17" x14ac:dyDescent="0.35">
      <c r="Q1354" s="27" t="str">
        <f t="shared" si="31"/>
        <v/>
      </c>
    </row>
    <row r="1355" spans="17:17" x14ac:dyDescent="0.35">
      <c r="Q1355" s="27" t="str">
        <f t="shared" si="31"/>
        <v/>
      </c>
    </row>
    <row r="1356" spans="17:17" x14ac:dyDescent="0.35">
      <c r="Q1356" s="27" t="str">
        <f t="shared" si="31"/>
        <v/>
      </c>
    </row>
    <row r="1357" spans="17:17" x14ac:dyDescent="0.35">
      <c r="Q1357" s="27" t="str">
        <f t="shared" si="31"/>
        <v/>
      </c>
    </row>
    <row r="1358" spans="17:17" x14ac:dyDescent="0.35">
      <c r="Q1358" s="27" t="str">
        <f t="shared" si="31"/>
        <v/>
      </c>
    </row>
    <row r="1359" spans="17:17" x14ac:dyDescent="0.35">
      <c r="Q1359" s="27" t="str">
        <f t="shared" si="31"/>
        <v/>
      </c>
    </row>
    <row r="1360" spans="17:17" x14ac:dyDescent="0.35">
      <c r="Q1360" s="27" t="str">
        <f t="shared" si="31"/>
        <v/>
      </c>
    </row>
    <row r="1361" spans="17:17" x14ac:dyDescent="0.35">
      <c r="Q1361" s="27" t="str">
        <f t="shared" si="31"/>
        <v/>
      </c>
    </row>
    <row r="1362" spans="17:17" x14ac:dyDescent="0.35">
      <c r="Q1362" s="27" t="str">
        <f t="shared" si="31"/>
        <v/>
      </c>
    </row>
    <row r="1363" spans="17:17" x14ac:dyDescent="0.35">
      <c r="Q1363" s="27" t="str">
        <f t="shared" si="31"/>
        <v/>
      </c>
    </row>
    <row r="1364" spans="17:17" x14ac:dyDescent="0.35">
      <c r="Q1364" s="27" t="str">
        <f t="shared" si="31"/>
        <v/>
      </c>
    </row>
    <row r="1365" spans="17:17" x14ac:dyDescent="0.35">
      <c r="Q1365" s="27" t="str">
        <f t="shared" si="31"/>
        <v/>
      </c>
    </row>
    <row r="1366" spans="17:17" x14ac:dyDescent="0.35">
      <c r="Q1366" s="27" t="str">
        <f t="shared" si="31"/>
        <v/>
      </c>
    </row>
    <row r="1367" spans="17:17" x14ac:dyDescent="0.35">
      <c r="Q1367" s="27" t="str">
        <f t="shared" si="31"/>
        <v/>
      </c>
    </row>
    <row r="1368" spans="17:17" x14ac:dyDescent="0.35">
      <c r="Q1368" s="27" t="str">
        <f t="shared" si="31"/>
        <v/>
      </c>
    </row>
    <row r="1369" spans="17:17" x14ac:dyDescent="0.35">
      <c r="Q1369" s="27" t="str">
        <f t="shared" si="31"/>
        <v/>
      </c>
    </row>
    <row r="1370" spans="17:17" x14ac:dyDescent="0.35">
      <c r="Q1370" s="27" t="str">
        <f t="shared" si="31"/>
        <v/>
      </c>
    </row>
    <row r="1371" spans="17:17" x14ac:dyDescent="0.35">
      <c r="Q1371" s="27" t="str">
        <f t="shared" si="31"/>
        <v/>
      </c>
    </row>
    <row r="1372" spans="17:17" x14ac:dyDescent="0.35">
      <c r="Q1372" s="27" t="str">
        <f t="shared" si="31"/>
        <v/>
      </c>
    </row>
    <row r="1373" spans="17:17" x14ac:dyDescent="0.35">
      <c r="Q1373" s="27" t="str">
        <f t="shared" si="31"/>
        <v/>
      </c>
    </row>
    <row r="1374" spans="17:17" x14ac:dyDescent="0.35">
      <c r="Q1374" s="27" t="str">
        <f t="shared" si="31"/>
        <v/>
      </c>
    </row>
    <row r="1375" spans="17:17" x14ac:dyDescent="0.35">
      <c r="Q1375" s="27" t="str">
        <f t="shared" si="31"/>
        <v/>
      </c>
    </row>
    <row r="1376" spans="17:17" x14ac:dyDescent="0.35">
      <c r="Q1376" s="27" t="str">
        <f t="shared" si="31"/>
        <v/>
      </c>
    </row>
    <row r="1377" spans="17:17" x14ac:dyDescent="0.35">
      <c r="Q1377" s="27" t="str">
        <f t="shared" si="31"/>
        <v/>
      </c>
    </row>
    <row r="1378" spans="17:17" x14ac:dyDescent="0.35">
      <c r="Q1378" s="27" t="str">
        <f t="shared" si="31"/>
        <v/>
      </c>
    </row>
    <row r="1379" spans="17:17" x14ac:dyDescent="0.35">
      <c r="Q1379" s="27" t="str">
        <f t="shared" si="31"/>
        <v/>
      </c>
    </row>
    <row r="1380" spans="17:17" x14ac:dyDescent="0.35">
      <c r="Q1380" s="27" t="str">
        <f t="shared" si="31"/>
        <v/>
      </c>
    </row>
    <row r="1381" spans="17:17" x14ac:dyDescent="0.35">
      <c r="Q1381" s="27" t="str">
        <f t="shared" si="31"/>
        <v/>
      </c>
    </row>
    <row r="1382" spans="17:17" x14ac:dyDescent="0.35">
      <c r="Q1382" s="27" t="str">
        <f t="shared" si="31"/>
        <v/>
      </c>
    </row>
    <row r="1383" spans="17:17" x14ac:dyDescent="0.35">
      <c r="Q1383" s="27" t="str">
        <f t="shared" si="31"/>
        <v/>
      </c>
    </row>
    <row r="1384" spans="17:17" x14ac:dyDescent="0.35">
      <c r="Q1384" s="27" t="str">
        <f t="shared" si="31"/>
        <v/>
      </c>
    </row>
    <row r="1385" spans="17:17" x14ac:dyDescent="0.35">
      <c r="Q1385" s="27" t="str">
        <f t="shared" si="31"/>
        <v/>
      </c>
    </row>
    <row r="1386" spans="17:17" x14ac:dyDescent="0.35">
      <c r="Q1386" s="27" t="str">
        <f t="shared" si="31"/>
        <v/>
      </c>
    </row>
    <row r="1387" spans="17:17" x14ac:dyDescent="0.35">
      <c r="Q1387" s="27" t="str">
        <f t="shared" si="31"/>
        <v/>
      </c>
    </row>
    <row r="1388" spans="17:17" x14ac:dyDescent="0.35">
      <c r="Q1388" s="27" t="str">
        <f t="shared" si="31"/>
        <v/>
      </c>
    </row>
    <row r="1389" spans="17:17" x14ac:dyDescent="0.35">
      <c r="Q1389" s="27" t="str">
        <f t="shared" si="31"/>
        <v/>
      </c>
    </row>
    <row r="1390" spans="17:17" x14ac:dyDescent="0.35">
      <c r="Q1390" s="27" t="str">
        <f t="shared" si="31"/>
        <v/>
      </c>
    </row>
    <row r="1391" spans="17:17" x14ac:dyDescent="0.35">
      <c r="Q1391" s="27" t="str">
        <f t="shared" si="31"/>
        <v/>
      </c>
    </row>
    <row r="1392" spans="17:17" x14ac:dyDescent="0.35">
      <c r="Q1392" s="27" t="str">
        <f t="shared" si="31"/>
        <v/>
      </c>
    </row>
    <row r="1393" spans="17:17" x14ac:dyDescent="0.35">
      <c r="Q1393" s="27" t="str">
        <f t="shared" si="31"/>
        <v/>
      </c>
    </row>
    <row r="1394" spans="17:17" x14ac:dyDescent="0.35">
      <c r="Q1394" s="27" t="str">
        <f t="shared" si="31"/>
        <v/>
      </c>
    </row>
    <row r="1395" spans="17:17" x14ac:dyDescent="0.35">
      <c r="Q1395" s="27" t="str">
        <f t="shared" si="31"/>
        <v/>
      </c>
    </row>
    <row r="1396" spans="17:17" x14ac:dyDescent="0.35">
      <c r="Q1396" s="27" t="str">
        <f t="shared" si="31"/>
        <v/>
      </c>
    </row>
    <row r="1397" spans="17:17" x14ac:dyDescent="0.35">
      <c r="Q1397" s="27" t="str">
        <f t="shared" si="31"/>
        <v/>
      </c>
    </row>
    <row r="1398" spans="17:17" x14ac:dyDescent="0.35">
      <c r="Q1398" s="27" t="str">
        <f t="shared" si="31"/>
        <v/>
      </c>
    </row>
    <row r="1399" spans="17:17" x14ac:dyDescent="0.35">
      <c r="Q1399" s="27" t="str">
        <f t="shared" si="31"/>
        <v/>
      </c>
    </row>
    <row r="1400" spans="17:17" x14ac:dyDescent="0.35">
      <c r="Q1400" s="27" t="str">
        <f t="shared" si="31"/>
        <v/>
      </c>
    </row>
    <row r="1401" spans="17:17" x14ac:dyDescent="0.35">
      <c r="Q1401" s="27" t="str">
        <f t="shared" si="31"/>
        <v/>
      </c>
    </row>
    <row r="1402" spans="17:17" x14ac:dyDescent="0.35">
      <c r="Q1402" s="27" t="str">
        <f t="shared" si="31"/>
        <v/>
      </c>
    </row>
    <row r="1403" spans="17:17" x14ac:dyDescent="0.35">
      <c r="Q1403" s="27" t="str">
        <f t="shared" si="31"/>
        <v/>
      </c>
    </row>
    <row r="1404" spans="17:17" x14ac:dyDescent="0.35">
      <c r="Q1404" s="27" t="str">
        <f t="shared" si="31"/>
        <v/>
      </c>
    </row>
    <row r="1405" spans="17:17" x14ac:dyDescent="0.35">
      <c r="Q1405" s="27" t="str">
        <f t="shared" si="31"/>
        <v/>
      </c>
    </row>
    <row r="1406" spans="17:17" x14ac:dyDescent="0.35">
      <c r="Q1406" s="27" t="str">
        <f t="shared" si="31"/>
        <v/>
      </c>
    </row>
    <row r="1407" spans="17:17" x14ac:dyDescent="0.35">
      <c r="Q1407" s="27" t="str">
        <f t="shared" si="31"/>
        <v/>
      </c>
    </row>
    <row r="1408" spans="17:17" x14ac:dyDescent="0.35">
      <c r="Q1408" s="27" t="str">
        <f t="shared" si="31"/>
        <v/>
      </c>
    </row>
    <row r="1409" spans="17:17" x14ac:dyDescent="0.35">
      <c r="Q1409" s="27" t="str">
        <f t="shared" si="31"/>
        <v/>
      </c>
    </row>
    <row r="1410" spans="17:17" x14ac:dyDescent="0.35">
      <c r="Q1410" s="27" t="str">
        <f t="shared" si="31"/>
        <v/>
      </c>
    </row>
    <row r="1411" spans="17:17" x14ac:dyDescent="0.35">
      <c r="Q1411" s="27" t="str">
        <f t="shared" si="31"/>
        <v/>
      </c>
    </row>
    <row r="1412" spans="17:17" x14ac:dyDescent="0.35">
      <c r="Q1412" s="27" t="str">
        <f t="shared" si="31"/>
        <v/>
      </c>
    </row>
    <row r="1413" spans="17:17" x14ac:dyDescent="0.35">
      <c r="Q1413" s="27" t="str">
        <f t="shared" si="31"/>
        <v/>
      </c>
    </row>
    <row r="1414" spans="17:17" x14ac:dyDescent="0.35">
      <c r="Q1414" s="27" t="str">
        <f t="shared" si="31"/>
        <v/>
      </c>
    </row>
    <row r="1415" spans="17:17" x14ac:dyDescent="0.35">
      <c r="Q1415" s="27" t="str">
        <f t="shared" si="31"/>
        <v/>
      </c>
    </row>
    <row r="1416" spans="17:17" x14ac:dyDescent="0.35">
      <c r="Q1416" s="27" t="str">
        <f t="shared" ref="Q1416:Q1479" si="32">+IF(A1416="","",MONTH(A1416))</f>
        <v/>
      </c>
    </row>
    <row r="1417" spans="17:17" x14ac:dyDescent="0.35">
      <c r="Q1417" s="27" t="str">
        <f t="shared" si="32"/>
        <v/>
      </c>
    </row>
    <row r="1418" spans="17:17" x14ac:dyDescent="0.35">
      <c r="Q1418" s="27" t="str">
        <f t="shared" si="32"/>
        <v/>
      </c>
    </row>
    <row r="1419" spans="17:17" x14ac:dyDescent="0.35">
      <c r="Q1419" s="27" t="str">
        <f t="shared" si="32"/>
        <v/>
      </c>
    </row>
    <row r="1420" spans="17:17" x14ac:dyDescent="0.35">
      <c r="Q1420" s="27" t="str">
        <f t="shared" si="32"/>
        <v/>
      </c>
    </row>
    <row r="1421" spans="17:17" x14ac:dyDescent="0.35">
      <c r="Q1421" s="27" t="str">
        <f t="shared" si="32"/>
        <v/>
      </c>
    </row>
    <row r="1422" spans="17:17" x14ac:dyDescent="0.35">
      <c r="Q1422" s="27" t="str">
        <f t="shared" si="32"/>
        <v/>
      </c>
    </row>
    <row r="1423" spans="17:17" x14ac:dyDescent="0.35">
      <c r="Q1423" s="27" t="str">
        <f t="shared" si="32"/>
        <v/>
      </c>
    </row>
    <row r="1424" spans="17:17" x14ac:dyDescent="0.35">
      <c r="Q1424" s="27" t="str">
        <f t="shared" si="32"/>
        <v/>
      </c>
    </row>
    <row r="1425" spans="17:17" x14ac:dyDescent="0.35">
      <c r="Q1425" s="27" t="str">
        <f t="shared" si="32"/>
        <v/>
      </c>
    </row>
    <row r="1426" spans="17:17" x14ac:dyDescent="0.35">
      <c r="Q1426" s="27" t="str">
        <f t="shared" si="32"/>
        <v/>
      </c>
    </row>
    <row r="1427" spans="17:17" x14ac:dyDescent="0.35">
      <c r="Q1427" s="27" t="str">
        <f t="shared" si="32"/>
        <v/>
      </c>
    </row>
    <row r="1428" spans="17:17" x14ac:dyDescent="0.35">
      <c r="Q1428" s="27" t="str">
        <f t="shared" si="32"/>
        <v/>
      </c>
    </row>
    <row r="1429" spans="17:17" x14ac:dyDescent="0.35">
      <c r="Q1429" s="27" t="str">
        <f t="shared" si="32"/>
        <v/>
      </c>
    </row>
    <row r="1430" spans="17:17" x14ac:dyDescent="0.35">
      <c r="Q1430" s="27" t="str">
        <f t="shared" si="32"/>
        <v/>
      </c>
    </row>
    <row r="1431" spans="17:17" x14ac:dyDescent="0.35">
      <c r="Q1431" s="27" t="str">
        <f t="shared" si="32"/>
        <v/>
      </c>
    </row>
    <row r="1432" spans="17:17" x14ac:dyDescent="0.35">
      <c r="Q1432" s="27" t="str">
        <f t="shared" si="32"/>
        <v/>
      </c>
    </row>
    <row r="1433" spans="17:17" x14ac:dyDescent="0.35">
      <c r="Q1433" s="27" t="str">
        <f t="shared" si="32"/>
        <v/>
      </c>
    </row>
    <row r="1434" spans="17:17" x14ac:dyDescent="0.35">
      <c r="Q1434" s="27" t="str">
        <f t="shared" si="32"/>
        <v/>
      </c>
    </row>
    <row r="1435" spans="17:17" x14ac:dyDescent="0.35">
      <c r="Q1435" s="27" t="str">
        <f t="shared" si="32"/>
        <v/>
      </c>
    </row>
    <row r="1436" spans="17:17" x14ac:dyDescent="0.35">
      <c r="Q1436" s="27" t="str">
        <f t="shared" si="32"/>
        <v/>
      </c>
    </row>
    <row r="1437" spans="17:17" x14ac:dyDescent="0.35">
      <c r="Q1437" s="27" t="str">
        <f t="shared" si="32"/>
        <v/>
      </c>
    </row>
    <row r="1438" spans="17:17" x14ac:dyDescent="0.35">
      <c r="Q1438" s="27" t="str">
        <f t="shared" si="32"/>
        <v/>
      </c>
    </row>
    <row r="1439" spans="17:17" x14ac:dyDescent="0.35">
      <c r="Q1439" s="27" t="str">
        <f t="shared" si="32"/>
        <v/>
      </c>
    </row>
    <row r="1440" spans="17:17" x14ac:dyDescent="0.35">
      <c r="Q1440" s="27" t="str">
        <f t="shared" si="32"/>
        <v/>
      </c>
    </row>
    <row r="1441" spans="17:17" x14ac:dyDescent="0.35">
      <c r="Q1441" s="27" t="str">
        <f t="shared" si="32"/>
        <v/>
      </c>
    </row>
    <row r="1442" spans="17:17" x14ac:dyDescent="0.35">
      <c r="Q1442" s="27" t="str">
        <f t="shared" si="32"/>
        <v/>
      </c>
    </row>
    <row r="1443" spans="17:17" x14ac:dyDescent="0.35">
      <c r="Q1443" s="27" t="str">
        <f t="shared" si="32"/>
        <v/>
      </c>
    </row>
    <row r="1444" spans="17:17" x14ac:dyDescent="0.35">
      <c r="Q1444" s="27" t="str">
        <f t="shared" si="32"/>
        <v/>
      </c>
    </row>
    <row r="1445" spans="17:17" x14ac:dyDescent="0.35">
      <c r="Q1445" s="27" t="str">
        <f t="shared" si="32"/>
        <v/>
      </c>
    </row>
    <row r="1446" spans="17:17" x14ac:dyDescent="0.35">
      <c r="Q1446" s="27" t="str">
        <f t="shared" si="32"/>
        <v/>
      </c>
    </row>
    <row r="1447" spans="17:17" x14ac:dyDescent="0.35">
      <c r="Q1447" s="27" t="str">
        <f t="shared" si="32"/>
        <v/>
      </c>
    </row>
    <row r="1448" spans="17:17" x14ac:dyDescent="0.35">
      <c r="Q1448" s="27" t="str">
        <f t="shared" si="32"/>
        <v/>
      </c>
    </row>
    <row r="1449" spans="17:17" x14ac:dyDescent="0.35">
      <c r="Q1449" s="27" t="str">
        <f t="shared" si="32"/>
        <v/>
      </c>
    </row>
    <row r="1450" spans="17:17" x14ac:dyDescent="0.35">
      <c r="Q1450" s="27" t="str">
        <f t="shared" si="32"/>
        <v/>
      </c>
    </row>
    <row r="1451" spans="17:17" x14ac:dyDescent="0.35">
      <c r="Q1451" s="27" t="str">
        <f t="shared" si="32"/>
        <v/>
      </c>
    </row>
    <row r="1452" spans="17:17" x14ac:dyDescent="0.35">
      <c r="Q1452" s="27" t="str">
        <f t="shared" si="32"/>
        <v/>
      </c>
    </row>
    <row r="1453" spans="17:17" x14ac:dyDescent="0.35">
      <c r="Q1453" s="27" t="str">
        <f t="shared" si="32"/>
        <v/>
      </c>
    </row>
    <row r="1454" spans="17:17" x14ac:dyDescent="0.35">
      <c r="Q1454" s="27" t="str">
        <f t="shared" si="32"/>
        <v/>
      </c>
    </row>
    <row r="1455" spans="17:17" x14ac:dyDescent="0.35">
      <c r="Q1455" s="27" t="str">
        <f t="shared" si="32"/>
        <v/>
      </c>
    </row>
    <row r="1456" spans="17:17" x14ac:dyDescent="0.35">
      <c r="Q1456" s="27" t="str">
        <f t="shared" si="32"/>
        <v/>
      </c>
    </row>
    <row r="1457" spans="17:17" x14ac:dyDescent="0.35">
      <c r="Q1457" s="27" t="str">
        <f t="shared" si="32"/>
        <v/>
      </c>
    </row>
    <row r="1458" spans="17:17" x14ac:dyDescent="0.35">
      <c r="Q1458" s="27" t="str">
        <f t="shared" si="32"/>
        <v/>
      </c>
    </row>
    <row r="1459" spans="17:17" x14ac:dyDescent="0.35">
      <c r="Q1459" s="27" t="str">
        <f t="shared" si="32"/>
        <v/>
      </c>
    </row>
    <row r="1460" spans="17:17" x14ac:dyDescent="0.35">
      <c r="Q1460" s="27" t="str">
        <f t="shared" si="32"/>
        <v/>
      </c>
    </row>
    <row r="1461" spans="17:17" x14ac:dyDescent="0.35">
      <c r="Q1461" s="27" t="str">
        <f t="shared" si="32"/>
        <v/>
      </c>
    </row>
    <row r="1462" spans="17:17" x14ac:dyDescent="0.35">
      <c r="Q1462" s="27" t="str">
        <f t="shared" si="32"/>
        <v/>
      </c>
    </row>
    <row r="1463" spans="17:17" x14ac:dyDescent="0.35">
      <c r="Q1463" s="27" t="str">
        <f t="shared" si="32"/>
        <v/>
      </c>
    </row>
    <row r="1464" spans="17:17" x14ac:dyDescent="0.35">
      <c r="Q1464" s="27" t="str">
        <f t="shared" si="32"/>
        <v/>
      </c>
    </row>
    <row r="1465" spans="17:17" x14ac:dyDescent="0.35">
      <c r="Q1465" s="27" t="str">
        <f t="shared" si="32"/>
        <v/>
      </c>
    </row>
    <row r="1466" spans="17:17" x14ac:dyDescent="0.35">
      <c r="Q1466" s="27" t="str">
        <f t="shared" si="32"/>
        <v/>
      </c>
    </row>
    <row r="1467" spans="17:17" x14ac:dyDescent="0.35">
      <c r="Q1467" s="27" t="str">
        <f t="shared" si="32"/>
        <v/>
      </c>
    </row>
    <row r="1468" spans="17:17" x14ac:dyDescent="0.35">
      <c r="Q1468" s="27" t="str">
        <f t="shared" si="32"/>
        <v/>
      </c>
    </row>
    <row r="1469" spans="17:17" x14ac:dyDescent="0.35">
      <c r="Q1469" s="27" t="str">
        <f t="shared" si="32"/>
        <v/>
      </c>
    </row>
    <row r="1470" spans="17:17" x14ac:dyDescent="0.35">
      <c r="Q1470" s="27" t="str">
        <f t="shared" si="32"/>
        <v/>
      </c>
    </row>
    <row r="1471" spans="17:17" x14ac:dyDescent="0.35">
      <c r="Q1471" s="27" t="str">
        <f t="shared" si="32"/>
        <v/>
      </c>
    </row>
    <row r="1472" spans="17:17" x14ac:dyDescent="0.35">
      <c r="Q1472" s="27" t="str">
        <f t="shared" si="32"/>
        <v/>
      </c>
    </row>
    <row r="1473" spans="17:17" x14ac:dyDescent="0.35">
      <c r="Q1473" s="27" t="str">
        <f t="shared" si="32"/>
        <v/>
      </c>
    </row>
    <row r="1474" spans="17:17" x14ac:dyDescent="0.35">
      <c r="Q1474" s="27" t="str">
        <f t="shared" si="32"/>
        <v/>
      </c>
    </row>
    <row r="1475" spans="17:17" x14ac:dyDescent="0.35">
      <c r="Q1475" s="27" t="str">
        <f t="shared" si="32"/>
        <v/>
      </c>
    </row>
    <row r="1476" spans="17:17" x14ac:dyDescent="0.35">
      <c r="Q1476" s="27" t="str">
        <f t="shared" si="32"/>
        <v/>
      </c>
    </row>
    <row r="1477" spans="17:17" x14ac:dyDescent="0.35">
      <c r="Q1477" s="27" t="str">
        <f t="shared" si="32"/>
        <v/>
      </c>
    </row>
    <row r="1478" spans="17:17" x14ac:dyDescent="0.35">
      <c r="Q1478" s="27" t="str">
        <f t="shared" si="32"/>
        <v/>
      </c>
    </row>
    <row r="1479" spans="17:17" x14ac:dyDescent="0.35">
      <c r="Q1479" s="27" t="str">
        <f t="shared" si="32"/>
        <v/>
      </c>
    </row>
    <row r="1480" spans="17:17" x14ac:dyDescent="0.35">
      <c r="Q1480" s="27" t="str">
        <f t="shared" ref="Q1480:Q1543" si="33">+IF(A1480="","",MONTH(A1480))</f>
        <v/>
      </c>
    </row>
    <row r="1481" spans="17:17" x14ac:dyDescent="0.35">
      <c r="Q1481" s="27" t="str">
        <f t="shared" si="33"/>
        <v/>
      </c>
    </row>
    <row r="1482" spans="17:17" x14ac:dyDescent="0.35">
      <c r="Q1482" s="27" t="str">
        <f t="shared" si="33"/>
        <v/>
      </c>
    </row>
    <row r="1483" spans="17:17" x14ac:dyDescent="0.35">
      <c r="Q1483" s="27" t="str">
        <f t="shared" si="33"/>
        <v/>
      </c>
    </row>
    <row r="1484" spans="17:17" x14ac:dyDescent="0.35">
      <c r="Q1484" s="27" t="str">
        <f t="shared" si="33"/>
        <v/>
      </c>
    </row>
    <row r="1485" spans="17:17" x14ac:dyDescent="0.35">
      <c r="Q1485" s="27" t="str">
        <f t="shared" si="33"/>
        <v/>
      </c>
    </row>
    <row r="1486" spans="17:17" x14ac:dyDescent="0.35">
      <c r="Q1486" s="27" t="str">
        <f t="shared" si="33"/>
        <v/>
      </c>
    </row>
    <row r="1487" spans="17:17" x14ac:dyDescent="0.35">
      <c r="Q1487" s="27" t="str">
        <f t="shared" si="33"/>
        <v/>
      </c>
    </row>
    <row r="1488" spans="17:17" x14ac:dyDescent="0.35">
      <c r="Q1488" s="27" t="str">
        <f t="shared" si="33"/>
        <v/>
      </c>
    </row>
    <row r="1489" spans="17:17" x14ac:dyDescent="0.35">
      <c r="Q1489" s="27" t="str">
        <f t="shared" si="33"/>
        <v/>
      </c>
    </row>
    <row r="1490" spans="17:17" x14ac:dyDescent="0.35">
      <c r="Q1490" s="27" t="str">
        <f t="shared" si="33"/>
        <v/>
      </c>
    </row>
    <row r="1491" spans="17:17" x14ac:dyDescent="0.35">
      <c r="Q1491" s="27" t="str">
        <f t="shared" si="33"/>
        <v/>
      </c>
    </row>
    <row r="1492" spans="17:17" x14ac:dyDescent="0.35">
      <c r="Q1492" s="27" t="str">
        <f t="shared" si="33"/>
        <v/>
      </c>
    </row>
    <row r="1493" spans="17:17" x14ac:dyDescent="0.35">
      <c r="Q1493" s="27" t="str">
        <f t="shared" si="33"/>
        <v/>
      </c>
    </row>
    <row r="1494" spans="17:17" x14ac:dyDescent="0.35">
      <c r="Q1494" s="27" t="str">
        <f t="shared" si="33"/>
        <v/>
      </c>
    </row>
    <row r="1495" spans="17:17" x14ac:dyDescent="0.35">
      <c r="Q1495" s="27" t="str">
        <f t="shared" si="33"/>
        <v/>
      </c>
    </row>
    <row r="1496" spans="17:17" x14ac:dyDescent="0.35">
      <c r="Q1496" s="27" t="str">
        <f t="shared" si="33"/>
        <v/>
      </c>
    </row>
    <row r="1497" spans="17:17" x14ac:dyDescent="0.35">
      <c r="Q1497" s="27" t="str">
        <f t="shared" si="33"/>
        <v/>
      </c>
    </row>
    <row r="1498" spans="17:17" x14ac:dyDescent="0.35">
      <c r="Q1498" s="27" t="str">
        <f t="shared" si="33"/>
        <v/>
      </c>
    </row>
    <row r="1499" spans="17:17" x14ac:dyDescent="0.35">
      <c r="Q1499" s="27" t="str">
        <f t="shared" si="33"/>
        <v/>
      </c>
    </row>
    <row r="1500" spans="17:17" x14ac:dyDescent="0.35">
      <c r="Q1500" s="27" t="str">
        <f t="shared" si="33"/>
        <v/>
      </c>
    </row>
    <row r="1501" spans="17:17" x14ac:dyDescent="0.35">
      <c r="Q1501" s="27" t="str">
        <f t="shared" si="33"/>
        <v/>
      </c>
    </row>
    <row r="1502" spans="17:17" x14ac:dyDescent="0.35">
      <c r="Q1502" s="27" t="str">
        <f t="shared" si="33"/>
        <v/>
      </c>
    </row>
    <row r="1503" spans="17:17" x14ac:dyDescent="0.35">
      <c r="Q1503" s="27" t="str">
        <f t="shared" si="33"/>
        <v/>
      </c>
    </row>
    <row r="1504" spans="17:17" x14ac:dyDescent="0.35">
      <c r="Q1504" s="27" t="str">
        <f t="shared" si="33"/>
        <v/>
      </c>
    </row>
    <row r="1505" spans="17:17" x14ac:dyDescent="0.35">
      <c r="Q1505" s="27" t="str">
        <f t="shared" si="33"/>
        <v/>
      </c>
    </row>
    <row r="1506" spans="17:17" x14ac:dyDescent="0.35">
      <c r="Q1506" s="27" t="str">
        <f t="shared" si="33"/>
        <v/>
      </c>
    </row>
    <row r="1507" spans="17:17" x14ac:dyDescent="0.35">
      <c r="Q1507" s="27" t="str">
        <f t="shared" si="33"/>
        <v/>
      </c>
    </row>
    <row r="1508" spans="17:17" x14ac:dyDescent="0.35">
      <c r="Q1508" s="27" t="str">
        <f t="shared" si="33"/>
        <v/>
      </c>
    </row>
    <row r="1509" spans="17:17" x14ac:dyDescent="0.35">
      <c r="Q1509" s="27" t="str">
        <f t="shared" si="33"/>
        <v/>
      </c>
    </row>
    <row r="1510" spans="17:17" x14ac:dyDescent="0.35">
      <c r="Q1510" s="27" t="str">
        <f t="shared" si="33"/>
        <v/>
      </c>
    </row>
    <row r="1511" spans="17:17" x14ac:dyDescent="0.35">
      <c r="Q1511" s="27" t="str">
        <f t="shared" si="33"/>
        <v/>
      </c>
    </row>
    <row r="1512" spans="17:17" x14ac:dyDescent="0.35">
      <c r="Q1512" s="27" t="str">
        <f t="shared" si="33"/>
        <v/>
      </c>
    </row>
    <row r="1513" spans="17:17" x14ac:dyDescent="0.35">
      <c r="Q1513" s="27" t="str">
        <f t="shared" si="33"/>
        <v/>
      </c>
    </row>
    <row r="1514" spans="17:17" x14ac:dyDescent="0.35">
      <c r="Q1514" s="27" t="str">
        <f t="shared" si="33"/>
        <v/>
      </c>
    </row>
    <row r="1515" spans="17:17" x14ac:dyDescent="0.35">
      <c r="Q1515" s="27" t="str">
        <f t="shared" si="33"/>
        <v/>
      </c>
    </row>
    <row r="1516" spans="17:17" x14ac:dyDescent="0.35">
      <c r="Q1516" s="27" t="str">
        <f t="shared" si="33"/>
        <v/>
      </c>
    </row>
    <row r="1517" spans="17:17" x14ac:dyDescent="0.35">
      <c r="Q1517" s="27" t="str">
        <f t="shared" si="33"/>
        <v/>
      </c>
    </row>
    <row r="1518" spans="17:17" x14ac:dyDescent="0.35">
      <c r="Q1518" s="27" t="str">
        <f t="shared" si="33"/>
        <v/>
      </c>
    </row>
    <row r="1519" spans="17:17" x14ac:dyDescent="0.35">
      <c r="Q1519" s="27" t="str">
        <f t="shared" si="33"/>
        <v/>
      </c>
    </row>
    <row r="1520" spans="17:17" x14ac:dyDescent="0.35">
      <c r="Q1520" s="27" t="str">
        <f t="shared" si="33"/>
        <v/>
      </c>
    </row>
    <row r="1521" spans="17:17" x14ac:dyDescent="0.35">
      <c r="Q1521" s="27" t="str">
        <f t="shared" si="33"/>
        <v/>
      </c>
    </row>
    <row r="1522" spans="17:17" x14ac:dyDescent="0.35">
      <c r="Q1522" s="27" t="str">
        <f t="shared" si="33"/>
        <v/>
      </c>
    </row>
    <row r="1523" spans="17:17" x14ac:dyDescent="0.35">
      <c r="Q1523" s="27" t="str">
        <f t="shared" si="33"/>
        <v/>
      </c>
    </row>
    <row r="1524" spans="17:17" x14ac:dyDescent="0.35">
      <c r="Q1524" s="27" t="str">
        <f t="shared" si="33"/>
        <v/>
      </c>
    </row>
    <row r="1525" spans="17:17" x14ac:dyDescent="0.35">
      <c r="Q1525" s="27" t="str">
        <f t="shared" si="33"/>
        <v/>
      </c>
    </row>
    <row r="1526" spans="17:17" x14ac:dyDescent="0.35">
      <c r="Q1526" s="27" t="str">
        <f t="shared" si="33"/>
        <v/>
      </c>
    </row>
    <row r="1527" spans="17:17" x14ac:dyDescent="0.35">
      <c r="Q1527" s="27" t="str">
        <f t="shared" si="33"/>
        <v/>
      </c>
    </row>
    <row r="1528" spans="17:17" x14ac:dyDescent="0.35">
      <c r="Q1528" s="27" t="str">
        <f t="shared" si="33"/>
        <v/>
      </c>
    </row>
    <row r="1529" spans="17:17" x14ac:dyDescent="0.35">
      <c r="Q1529" s="27" t="str">
        <f t="shared" si="33"/>
        <v/>
      </c>
    </row>
    <row r="1530" spans="17:17" x14ac:dyDescent="0.35">
      <c r="Q1530" s="27" t="str">
        <f t="shared" si="33"/>
        <v/>
      </c>
    </row>
    <row r="1531" spans="17:17" x14ac:dyDescent="0.35">
      <c r="Q1531" s="27" t="str">
        <f t="shared" si="33"/>
        <v/>
      </c>
    </row>
    <row r="1532" spans="17:17" x14ac:dyDescent="0.35">
      <c r="Q1532" s="27" t="str">
        <f t="shared" si="33"/>
        <v/>
      </c>
    </row>
    <row r="1533" spans="17:17" x14ac:dyDescent="0.35">
      <c r="Q1533" s="27" t="str">
        <f t="shared" si="33"/>
        <v/>
      </c>
    </row>
    <row r="1534" spans="17:17" x14ac:dyDescent="0.35">
      <c r="Q1534" s="27" t="str">
        <f t="shared" si="33"/>
        <v/>
      </c>
    </row>
    <row r="1535" spans="17:17" x14ac:dyDescent="0.35">
      <c r="Q1535" s="27" t="str">
        <f t="shared" si="33"/>
        <v/>
      </c>
    </row>
    <row r="1536" spans="17:17" x14ac:dyDescent="0.35">
      <c r="Q1536" s="27" t="str">
        <f t="shared" si="33"/>
        <v/>
      </c>
    </row>
    <row r="1537" spans="17:17" x14ac:dyDescent="0.35">
      <c r="Q1537" s="27" t="str">
        <f t="shared" si="33"/>
        <v/>
      </c>
    </row>
    <row r="1538" spans="17:17" x14ac:dyDescent="0.35">
      <c r="Q1538" s="27" t="str">
        <f t="shared" si="33"/>
        <v/>
      </c>
    </row>
    <row r="1539" spans="17:17" x14ac:dyDescent="0.35">
      <c r="Q1539" s="27" t="str">
        <f t="shared" si="33"/>
        <v/>
      </c>
    </row>
    <row r="1540" spans="17:17" x14ac:dyDescent="0.35">
      <c r="Q1540" s="27" t="str">
        <f t="shared" si="33"/>
        <v/>
      </c>
    </row>
    <row r="1541" spans="17:17" x14ac:dyDescent="0.35">
      <c r="Q1541" s="27" t="str">
        <f t="shared" si="33"/>
        <v/>
      </c>
    </row>
    <row r="1542" spans="17:17" x14ac:dyDescent="0.35">
      <c r="Q1542" s="27" t="str">
        <f t="shared" si="33"/>
        <v/>
      </c>
    </row>
    <row r="1543" spans="17:17" x14ac:dyDescent="0.35">
      <c r="Q1543" s="27" t="str">
        <f t="shared" si="33"/>
        <v/>
      </c>
    </row>
    <row r="1544" spans="17:17" x14ac:dyDescent="0.35">
      <c r="Q1544" s="27" t="str">
        <f t="shared" ref="Q1544:Q1607" si="34">+IF(A1544="","",MONTH(A1544))</f>
        <v/>
      </c>
    </row>
    <row r="1545" spans="17:17" x14ac:dyDescent="0.35">
      <c r="Q1545" s="27" t="str">
        <f t="shared" si="34"/>
        <v/>
      </c>
    </row>
    <row r="1546" spans="17:17" x14ac:dyDescent="0.35">
      <c r="Q1546" s="27" t="str">
        <f t="shared" si="34"/>
        <v/>
      </c>
    </row>
    <row r="1547" spans="17:17" x14ac:dyDescent="0.35">
      <c r="Q1547" s="27" t="str">
        <f t="shared" si="34"/>
        <v/>
      </c>
    </row>
    <row r="1548" spans="17:17" x14ac:dyDescent="0.35">
      <c r="Q1548" s="27" t="str">
        <f t="shared" si="34"/>
        <v/>
      </c>
    </row>
    <row r="1549" spans="17:17" x14ac:dyDescent="0.35">
      <c r="Q1549" s="27" t="str">
        <f t="shared" si="34"/>
        <v/>
      </c>
    </row>
    <row r="1550" spans="17:17" x14ac:dyDescent="0.35">
      <c r="Q1550" s="27" t="str">
        <f t="shared" si="34"/>
        <v/>
      </c>
    </row>
    <row r="1551" spans="17:17" x14ac:dyDescent="0.35">
      <c r="Q1551" s="27" t="str">
        <f t="shared" si="34"/>
        <v/>
      </c>
    </row>
    <row r="1552" spans="17:17" x14ac:dyDescent="0.35">
      <c r="Q1552" s="27" t="str">
        <f t="shared" si="34"/>
        <v/>
      </c>
    </row>
    <row r="1553" spans="17:17" x14ac:dyDescent="0.35">
      <c r="Q1553" s="27" t="str">
        <f t="shared" si="34"/>
        <v/>
      </c>
    </row>
    <row r="1554" spans="17:17" x14ac:dyDescent="0.35">
      <c r="Q1554" s="27" t="str">
        <f t="shared" si="34"/>
        <v/>
      </c>
    </row>
    <row r="1555" spans="17:17" x14ac:dyDescent="0.35">
      <c r="Q1555" s="27" t="str">
        <f t="shared" si="34"/>
        <v/>
      </c>
    </row>
    <row r="1556" spans="17:17" x14ac:dyDescent="0.35">
      <c r="Q1556" s="27" t="str">
        <f t="shared" si="34"/>
        <v/>
      </c>
    </row>
    <row r="1557" spans="17:17" x14ac:dyDescent="0.35">
      <c r="Q1557" s="27" t="str">
        <f t="shared" si="34"/>
        <v/>
      </c>
    </row>
    <row r="1558" spans="17:17" x14ac:dyDescent="0.35">
      <c r="Q1558" s="27" t="str">
        <f t="shared" si="34"/>
        <v/>
      </c>
    </row>
    <row r="1559" spans="17:17" x14ac:dyDescent="0.35">
      <c r="Q1559" s="27" t="str">
        <f t="shared" si="34"/>
        <v/>
      </c>
    </row>
    <row r="1560" spans="17:17" x14ac:dyDescent="0.35">
      <c r="Q1560" s="27" t="str">
        <f t="shared" si="34"/>
        <v/>
      </c>
    </row>
    <row r="1561" spans="17:17" x14ac:dyDescent="0.35">
      <c r="Q1561" s="27" t="str">
        <f t="shared" si="34"/>
        <v/>
      </c>
    </row>
    <row r="1562" spans="17:17" x14ac:dyDescent="0.35">
      <c r="Q1562" s="27" t="str">
        <f t="shared" si="34"/>
        <v/>
      </c>
    </row>
    <row r="1563" spans="17:17" x14ac:dyDescent="0.35">
      <c r="Q1563" s="27" t="str">
        <f t="shared" si="34"/>
        <v/>
      </c>
    </row>
    <row r="1564" spans="17:17" x14ac:dyDescent="0.35">
      <c r="Q1564" s="27" t="str">
        <f t="shared" si="34"/>
        <v/>
      </c>
    </row>
    <row r="1565" spans="17:17" x14ac:dyDescent="0.35">
      <c r="Q1565" s="27" t="str">
        <f t="shared" si="34"/>
        <v/>
      </c>
    </row>
    <row r="1566" spans="17:17" x14ac:dyDescent="0.35">
      <c r="Q1566" s="27" t="str">
        <f t="shared" si="34"/>
        <v/>
      </c>
    </row>
    <row r="1567" spans="17:17" x14ac:dyDescent="0.35">
      <c r="Q1567" s="27" t="str">
        <f t="shared" si="34"/>
        <v/>
      </c>
    </row>
    <row r="1568" spans="17:17" x14ac:dyDescent="0.35">
      <c r="Q1568" s="27" t="str">
        <f t="shared" si="34"/>
        <v/>
      </c>
    </row>
    <row r="1569" spans="17:17" x14ac:dyDescent="0.35">
      <c r="Q1569" s="27" t="str">
        <f t="shared" si="34"/>
        <v/>
      </c>
    </row>
    <row r="1570" spans="17:17" x14ac:dyDescent="0.35">
      <c r="Q1570" s="27" t="str">
        <f t="shared" si="34"/>
        <v/>
      </c>
    </row>
    <row r="1571" spans="17:17" x14ac:dyDescent="0.35">
      <c r="Q1571" s="27" t="str">
        <f t="shared" si="34"/>
        <v/>
      </c>
    </row>
    <row r="1572" spans="17:17" x14ac:dyDescent="0.35">
      <c r="Q1572" s="27" t="str">
        <f t="shared" si="34"/>
        <v/>
      </c>
    </row>
    <row r="1573" spans="17:17" x14ac:dyDescent="0.35">
      <c r="Q1573" s="27" t="str">
        <f t="shared" si="34"/>
        <v/>
      </c>
    </row>
    <row r="1574" spans="17:17" x14ac:dyDescent="0.35">
      <c r="Q1574" s="27" t="str">
        <f t="shared" si="34"/>
        <v/>
      </c>
    </row>
    <row r="1575" spans="17:17" x14ac:dyDescent="0.35">
      <c r="Q1575" s="27" t="str">
        <f t="shared" si="34"/>
        <v/>
      </c>
    </row>
    <row r="1576" spans="17:17" x14ac:dyDescent="0.35">
      <c r="Q1576" s="27" t="str">
        <f t="shared" si="34"/>
        <v/>
      </c>
    </row>
    <row r="1577" spans="17:17" x14ac:dyDescent="0.35">
      <c r="Q1577" s="27" t="str">
        <f t="shared" si="34"/>
        <v/>
      </c>
    </row>
    <row r="1578" spans="17:17" x14ac:dyDescent="0.35">
      <c r="Q1578" s="27" t="str">
        <f t="shared" si="34"/>
        <v/>
      </c>
    </row>
    <row r="1579" spans="17:17" x14ac:dyDescent="0.35">
      <c r="Q1579" s="27" t="str">
        <f t="shared" si="34"/>
        <v/>
      </c>
    </row>
    <row r="1580" spans="17:17" x14ac:dyDescent="0.35">
      <c r="Q1580" s="27" t="str">
        <f t="shared" si="34"/>
        <v/>
      </c>
    </row>
    <row r="1581" spans="17:17" x14ac:dyDescent="0.35">
      <c r="Q1581" s="27" t="str">
        <f t="shared" si="34"/>
        <v/>
      </c>
    </row>
    <row r="1582" spans="17:17" x14ac:dyDescent="0.35">
      <c r="Q1582" s="27" t="str">
        <f t="shared" si="34"/>
        <v/>
      </c>
    </row>
    <row r="1583" spans="17:17" x14ac:dyDescent="0.35">
      <c r="Q1583" s="27" t="str">
        <f t="shared" si="34"/>
        <v/>
      </c>
    </row>
    <row r="1584" spans="17:17" x14ac:dyDescent="0.35">
      <c r="Q1584" s="27" t="str">
        <f t="shared" si="34"/>
        <v/>
      </c>
    </row>
    <row r="1585" spans="17:17" x14ac:dyDescent="0.35">
      <c r="Q1585" s="27" t="str">
        <f t="shared" si="34"/>
        <v/>
      </c>
    </row>
    <row r="1586" spans="17:17" x14ac:dyDescent="0.35">
      <c r="Q1586" s="27" t="str">
        <f t="shared" si="34"/>
        <v/>
      </c>
    </row>
    <row r="1587" spans="17:17" x14ac:dyDescent="0.35">
      <c r="Q1587" s="27" t="str">
        <f t="shared" si="34"/>
        <v/>
      </c>
    </row>
    <row r="1588" spans="17:17" x14ac:dyDescent="0.35">
      <c r="Q1588" s="27" t="str">
        <f t="shared" si="34"/>
        <v/>
      </c>
    </row>
    <row r="1589" spans="17:17" x14ac:dyDescent="0.35">
      <c r="Q1589" s="27" t="str">
        <f t="shared" si="34"/>
        <v/>
      </c>
    </row>
    <row r="1590" spans="17:17" x14ac:dyDescent="0.35">
      <c r="Q1590" s="27" t="str">
        <f t="shared" si="34"/>
        <v/>
      </c>
    </row>
    <row r="1591" spans="17:17" x14ac:dyDescent="0.35">
      <c r="Q1591" s="27" t="str">
        <f t="shared" si="34"/>
        <v/>
      </c>
    </row>
    <row r="1592" spans="17:17" x14ac:dyDescent="0.35">
      <c r="Q1592" s="27" t="str">
        <f t="shared" si="34"/>
        <v/>
      </c>
    </row>
    <row r="1593" spans="17:17" x14ac:dyDescent="0.35">
      <c r="Q1593" s="27" t="str">
        <f t="shared" si="34"/>
        <v/>
      </c>
    </row>
    <row r="1594" spans="17:17" x14ac:dyDescent="0.35">
      <c r="Q1594" s="27" t="str">
        <f t="shared" si="34"/>
        <v/>
      </c>
    </row>
    <row r="1595" spans="17:17" x14ac:dyDescent="0.35">
      <c r="Q1595" s="27" t="str">
        <f t="shared" si="34"/>
        <v/>
      </c>
    </row>
    <row r="1596" spans="17:17" x14ac:dyDescent="0.35">
      <c r="Q1596" s="27" t="str">
        <f t="shared" si="34"/>
        <v/>
      </c>
    </row>
    <row r="1597" spans="17:17" x14ac:dyDescent="0.35">
      <c r="Q1597" s="27" t="str">
        <f t="shared" si="34"/>
        <v/>
      </c>
    </row>
    <row r="1598" spans="17:17" x14ac:dyDescent="0.35">
      <c r="Q1598" s="27" t="str">
        <f t="shared" si="34"/>
        <v/>
      </c>
    </row>
    <row r="1599" spans="17:17" x14ac:dyDescent="0.35">
      <c r="Q1599" s="27" t="str">
        <f t="shared" si="34"/>
        <v/>
      </c>
    </row>
    <row r="1600" spans="17:17" x14ac:dyDescent="0.35">
      <c r="Q1600" s="27" t="str">
        <f t="shared" si="34"/>
        <v/>
      </c>
    </row>
    <row r="1601" spans="17:17" x14ac:dyDescent="0.35">
      <c r="Q1601" s="27" t="str">
        <f t="shared" si="34"/>
        <v/>
      </c>
    </row>
    <row r="1602" spans="17:17" x14ac:dyDescent="0.35">
      <c r="Q1602" s="27" t="str">
        <f t="shared" si="34"/>
        <v/>
      </c>
    </row>
    <row r="1603" spans="17:17" x14ac:dyDescent="0.35">
      <c r="Q1603" s="27" t="str">
        <f t="shared" si="34"/>
        <v/>
      </c>
    </row>
    <row r="1604" spans="17:17" x14ac:dyDescent="0.35">
      <c r="Q1604" s="27" t="str">
        <f t="shared" si="34"/>
        <v/>
      </c>
    </row>
    <row r="1605" spans="17:17" x14ac:dyDescent="0.35">
      <c r="Q1605" s="27" t="str">
        <f t="shared" si="34"/>
        <v/>
      </c>
    </row>
    <row r="1606" spans="17:17" x14ac:dyDescent="0.35">
      <c r="Q1606" s="27" t="str">
        <f t="shared" si="34"/>
        <v/>
      </c>
    </row>
    <row r="1607" spans="17:17" x14ac:dyDescent="0.35">
      <c r="Q1607" s="27" t="str">
        <f t="shared" si="34"/>
        <v/>
      </c>
    </row>
    <row r="1608" spans="17:17" x14ac:dyDescent="0.35">
      <c r="Q1608" s="27" t="str">
        <f t="shared" ref="Q1608:Q1671" si="35">+IF(A1608="","",MONTH(A1608))</f>
        <v/>
      </c>
    </row>
    <row r="1609" spans="17:17" x14ac:dyDescent="0.35">
      <c r="Q1609" s="27" t="str">
        <f t="shared" si="35"/>
        <v/>
      </c>
    </row>
    <row r="1610" spans="17:17" x14ac:dyDescent="0.35">
      <c r="Q1610" s="27" t="str">
        <f t="shared" si="35"/>
        <v/>
      </c>
    </row>
    <row r="1611" spans="17:17" x14ac:dyDescent="0.35">
      <c r="Q1611" s="27" t="str">
        <f t="shared" si="35"/>
        <v/>
      </c>
    </row>
    <row r="1612" spans="17:17" x14ac:dyDescent="0.35">
      <c r="Q1612" s="27" t="str">
        <f t="shared" si="35"/>
        <v/>
      </c>
    </row>
    <row r="1613" spans="17:17" x14ac:dyDescent="0.35">
      <c r="Q1613" s="27" t="str">
        <f t="shared" si="35"/>
        <v/>
      </c>
    </row>
    <row r="1614" spans="17:17" x14ac:dyDescent="0.35">
      <c r="Q1614" s="27" t="str">
        <f t="shared" si="35"/>
        <v/>
      </c>
    </row>
    <row r="1615" spans="17:17" x14ac:dyDescent="0.35">
      <c r="Q1615" s="27" t="str">
        <f t="shared" si="35"/>
        <v/>
      </c>
    </row>
    <row r="1616" spans="17:17" x14ac:dyDescent="0.35">
      <c r="Q1616" s="27" t="str">
        <f t="shared" si="35"/>
        <v/>
      </c>
    </row>
    <row r="1617" spans="17:17" x14ac:dyDescent="0.35">
      <c r="Q1617" s="27" t="str">
        <f t="shared" si="35"/>
        <v/>
      </c>
    </row>
    <row r="1618" spans="17:17" x14ac:dyDescent="0.35">
      <c r="Q1618" s="27" t="str">
        <f t="shared" si="35"/>
        <v/>
      </c>
    </row>
    <row r="1619" spans="17:17" x14ac:dyDescent="0.35">
      <c r="Q1619" s="27" t="str">
        <f t="shared" si="35"/>
        <v/>
      </c>
    </row>
    <row r="1620" spans="17:17" x14ac:dyDescent="0.35">
      <c r="Q1620" s="27" t="str">
        <f t="shared" si="35"/>
        <v/>
      </c>
    </row>
    <row r="1621" spans="17:17" x14ac:dyDescent="0.35">
      <c r="Q1621" s="27" t="str">
        <f t="shared" si="35"/>
        <v/>
      </c>
    </row>
    <row r="1622" spans="17:17" x14ac:dyDescent="0.35">
      <c r="Q1622" s="27" t="str">
        <f t="shared" si="35"/>
        <v/>
      </c>
    </row>
    <row r="1623" spans="17:17" x14ac:dyDescent="0.35">
      <c r="Q1623" s="27" t="str">
        <f t="shared" si="35"/>
        <v/>
      </c>
    </row>
    <row r="1624" spans="17:17" x14ac:dyDescent="0.35">
      <c r="Q1624" s="27" t="str">
        <f t="shared" si="35"/>
        <v/>
      </c>
    </row>
    <row r="1625" spans="17:17" x14ac:dyDescent="0.35">
      <c r="Q1625" s="27" t="str">
        <f t="shared" si="35"/>
        <v/>
      </c>
    </row>
    <row r="1626" spans="17:17" x14ac:dyDescent="0.35">
      <c r="Q1626" s="27" t="str">
        <f t="shared" si="35"/>
        <v/>
      </c>
    </row>
    <row r="1627" spans="17:17" x14ac:dyDescent="0.35">
      <c r="Q1627" s="27" t="str">
        <f t="shared" si="35"/>
        <v/>
      </c>
    </row>
    <row r="1628" spans="17:17" x14ac:dyDescent="0.35">
      <c r="Q1628" s="27" t="str">
        <f t="shared" si="35"/>
        <v/>
      </c>
    </row>
    <row r="1629" spans="17:17" x14ac:dyDescent="0.35">
      <c r="Q1629" s="27" t="str">
        <f t="shared" si="35"/>
        <v/>
      </c>
    </row>
    <row r="1630" spans="17:17" x14ac:dyDescent="0.35">
      <c r="Q1630" s="27" t="str">
        <f t="shared" si="35"/>
        <v/>
      </c>
    </row>
    <row r="1631" spans="17:17" x14ac:dyDescent="0.35">
      <c r="Q1631" s="27" t="str">
        <f t="shared" si="35"/>
        <v/>
      </c>
    </row>
    <row r="1632" spans="17:17" x14ac:dyDescent="0.35">
      <c r="Q1632" s="27" t="str">
        <f t="shared" si="35"/>
        <v/>
      </c>
    </row>
    <row r="1633" spans="17:17" x14ac:dyDescent="0.35">
      <c r="Q1633" s="27" t="str">
        <f t="shared" si="35"/>
        <v/>
      </c>
    </row>
    <row r="1634" spans="17:17" x14ac:dyDescent="0.35">
      <c r="Q1634" s="27" t="str">
        <f t="shared" si="35"/>
        <v/>
      </c>
    </row>
    <row r="1635" spans="17:17" x14ac:dyDescent="0.35">
      <c r="Q1635" s="27" t="str">
        <f t="shared" si="35"/>
        <v/>
      </c>
    </row>
    <row r="1636" spans="17:17" x14ac:dyDescent="0.35">
      <c r="Q1636" s="27" t="str">
        <f t="shared" si="35"/>
        <v/>
      </c>
    </row>
    <row r="1637" spans="17:17" x14ac:dyDescent="0.35">
      <c r="Q1637" s="27" t="str">
        <f t="shared" si="35"/>
        <v/>
      </c>
    </row>
    <row r="1638" spans="17:17" x14ac:dyDescent="0.35">
      <c r="Q1638" s="27" t="str">
        <f t="shared" si="35"/>
        <v/>
      </c>
    </row>
    <row r="1639" spans="17:17" x14ac:dyDescent="0.35">
      <c r="Q1639" s="27" t="str">
        <f t="shared" si="35"/>
        <v/>
      </c>
    </row>
    <row r="1640" spans="17:17" x14ac:dyDescent="0.35">
      <c r="Q1640" s="27" t="str">
        <f t="shared" si="35"/>
        <v/>
      </c>
    </row>
    <row r="1641" spans="17:17" x14ac:dyDescent="0.35">
      <c r="Q1641" s="27" t="str">
        <f t="shared" si="35"/>
        <v/>
      </c>
    </row>
    <row r="1642" spans="17:17" x14ac:dyDescent="0.35">
      <c r="Q1642" s="27" t="str">
        <f t="shared" si="35"/>
        <v/>
      </c>
    </row>
    <row r="1643" spans="17:17" x14ac:dyDescent="0.35">
      <c r="Q1643" s="27" t="str">
        <f t="shared" si="35"/>
        <v/>
      </c>
    </row>
    <row r="1644" spans="17:17" x14ac:dyDescent="0.35">
      <c r="Q1644" s="27" t="str">
        <f t="shared" si="35"/>
        <v/>
      </c>
    </row>
    <row r="1645" spans="17:17" x14ac:dyDescent="0.35">
      <c r="Q1645" s="27" t="str">
        <f t="shared" si="35"/>
        <v/>
      </c>
    </row>
    <row r="1646" spans="17:17" x14ac:dyDescent="0.35">
      <c r="Q1646" s="27" t="str">
        <f t="shared" si="35"/>
        <v/>
      </c>
    </row>
    <row r="1647" spans="17:17" x14ac:dyDescent="0.35">
      <c r="Q1647" s="27" t="str">
        <f t="shared" si="35"/>
        <v/>
      </c>
    </row>
    <row r="1648" spans="17:17" x14ac:dyDescent="0.35">
      <c r="Q1648" s="27" t="str">
        <f t="shared" si="35"/>
        <v/>
      </c>
    </row>
    <row r="1649" spans="17:17" x14ac:dyDescent="0.35">
      <c r="Q1649" s="27" t="str">
        <f t="shared" si="35"/>
        <v/>
      </c>
    </row>
    <row r="1650" spans="17:17" x14ac:dyDescent="0.35">
      <c r="Q1650" s="27" t="str">
        <f t="shared" si="35"/>
        <v/>
      </c>
    </row>
    <row r="1651" spans="17:17" x14ac:dyDescent="0.35">
      <c r="Q1651" s="27" t="str">
        <f t="shared" si="35"/>
        <v/>
      </c>
    </row>
    <row r="1652" spans="17:17" x14ac:dyDescent="0.35">
      <c r="Q1652" s="27" t="str">
        <f t="shared" si="35"/>
        <v/>
      </c>
    </row>
    <row r="1653" spans="17:17" x14ac:dyDescent="0.35">
      <c r="Q1653" s="27" t="str">
        <f t="shared" si="35"/>
        <v/>
      </c>
    </row>
    <row r="1654" spans="17:17" x14ac:dyDescent="0.35">
      <c r="Q1654" s="27" t="str">
        <f t="shared" si="35"/>
        <v/>
      </c>
    </row>
    <row r="1655" spans="17:17" x14ac:dyDescent="0.35">
      <c r="Q1655" s="27" t="str">
        <f t="shared" si="35"/>
        <v/>
      </c>
    </row>
    <row r="1656" spans="17:17" x14ac:dyDescent="0.35">
      <c r="Q1656" s="27" t="str">
        <f t="shared" si="35"/>
        <v/>
      </c>
    </row>
    <row r="1657" spans="17:17" x14ac:dyDescent="0.35">
      <c r="Q1657" s="27" t="str">
        <f t="shared" si="35"/>
        <v/>
      </c>
    </row>
    <row r="1658" spans="17:17" x14ac:dyDescent="0.35">
      <c r="Q1658" s="27" t="str">
        <f t="shared" si="35"/>
        <v/>
      </c>
    </row>
    <row r="1659" spans="17:17" x14ac:dyDescent="0.35">
      <c r="Q1659" s="27" t="str">
        <f t="shared" si="35"/>
        <v/>
      </c>
    </row>
    <row r="1660" spans="17:17" x14ac:dyDescent="0.35">
      <c r="Q1660" s="27" t="str">
        <f t="shared" si="35"/>
        <v/>
      </c>
    </row>
    <row r="1661" spans="17:17" x14ac:dyDescent="0.35">
      <c r="Q1661" s="27" t="str">
        <f t="shared" si="35"/>
        <v/>
      </c>
    </row>
    <row r="1662" spans="17:17" x14ac:dyDescent="0.35">
      <c r="Q1662" s="27" t="str">
        <f t="shared" si="35"/>
        <v/>
      </c>
    </row>
    <row r="1663" spans="17:17" x14ac:dyDescent="0.35">
      <c r="Q1663" s="27" t="str">
        <f t="shared" si="35"/>
        <v/>
      </c>
    </row>
    <row r="1664" spans="17:17" x14ac:dyDescent="0.35">
      <c r="Q1664" s="27" t="str">
        <f t="shared" si="35"/>
        <v/>
      </c>
    </row>
    <row r="1665" spans="17:17" x14ac:dyDescent="0.35">
      <c r="Q1665" s="27" t="str">
        <f t="shared" si="35"/>
        <v/>
      </c>
    </row>
    <row r="1666" spans="17:17" x14ac:dyDescent="0.35">
      <c r="Q1666" s="27" t="str">
        <f t="shared" si="35"/>
        <v/>
      </c>
    </row>
    <row r="1667" spans="17:17" x14ac:dyDescent="0.35">
      <c r="Q1667" s="27" t="str">
        <f t="shared" si="35"/>
        <v/>
      </c>
    </row>
    <row r="1668" spans="17:17" x14ac:dyDescent="0.35">
      <c r="Q1668" s="27" t="str">
        <f t="shared" si="35"/>
        <v/>
      </c>
    </row>
    <row r="1669" spans="17:17" x14ac:dyDescent="0.35">
      <c r="Q1669" s="27" t="str">
        <f t="shared" si="35"/>
        <v/>
      </c>
    </row>
    <row r="1670" spans="17:17" x14ac:dyDescent="0.35">
      <c r="Q1670" s="27" t="str">
        <f t="shared" si="35"/>
        <v/>
      </c>
    </row>
    <row r="1671" spans="17:17" x14ac:dyDescent="0.35">
      <c r="Q1671" s="27" t="str">
        <f t="shared" si="35"/>
        <v/>
      </c>
    </row>
    <row r="1672" spans="17:17" x14ac:dyDescent="0.35">
      <c r="Q1672" s="27" t="str">
        <f t="shared" ref="Q1672:Q1735" si="36">+IF(A1672="","",MONTH(A1672))</f>
        <v/>
      </c>
    </row>
    <row r="1673" spans="17:17" x14ac:dyDescent="0.35">
      <c r="Q1673" s="27" t="str">
        <f t="shared" si="36"/>
        <v/>
      </c>
    </row>
    <row r="1674" spans="17:17" x14ac:dyDescent="0.35">
      <c r="Q1674" s="27" t="str">
        <f t="shared" si="36"/>
        <v/>
      </c>
    </row>
    <row r="1675" spans="17:17" x14ac:dyDescent="0.35">
      <c r="Q1675" s="27" t="str">
        <f t="shared" si="36"/>
        <v/>
      </c>
    </row>
    <row r="1676" spans="17:17" x14ac:dyDescent="0.35">
      <c r="Q1676" s="27" t="str">
        <f t="shared" si="36"/>
        <v/>
      </c>
    </row>
    <row r="1677" spans="17:17" x14ac:dyDescent="0.35">
      <c r="Q1677" s="27" t="str">
        <f t="shared" si="36"/>
        <v/>
      </c>
    </row>
    <row r="1678" spans="17:17" x14ac:dyDescent="0.35">
      <c r="Q1678" s="27" t="str">
        <f t="shared" si="36"/>
        <v/>
      </c>
    </row>
    <row r="1679" spans="17:17" x14ac:dyDescent="0.35">
      <c r="Q1679" s="27" t="str">
        <f t="shared" si="36"/>
        <v/>
      </c>
    </row>
    <row r="1680" spans="17:17" x14ac:dyDescent="0.35">
      <c r="Q1680" s="27" t="str">
        <f t="shared" si="36"/>
        <v/>
      </c>
    </row>
    <row r="1681" spans="17:17" x14ac:dyDescent="0.35">
      <c r="Q1681" s="27" t="str">
        <f t="shared" si="36"/>
        <v/>
      </c>
    </row>
    <row r="1682" spans="17:17" x14ac:dyDescent="0.35">
      <c r="Q1682" s="27" t="str">
        <f t="shared" si="36"/>
        <v/>
      </c>
    </row>
    <row r="1683" spans="17:17" x14ac:dyDescent="0.35">
      <c r="Q1683" s="27" t="str">
        <f t="shared" si="36"/>
        <v/>
      </c>
    </row>
    <row r="1684" spans="17:17" x14ac:dyDescent="0.35">
      <c r="Q1684" s="27" t="str">
        <f t="shared" si="36"/>
        <v/>
      </c>
    </row>
    <row r="1685" spans="17:17" x14ac:dyDescent="0.35">
      <c r="Q1685" s="27" t="str">
        <f t="shared" si="36"/>
        <v/>
      </c>
    </row>
    <row r="1686" spans="17:17" x14ac:dyDescent="0.35">
      <c r="Q1686" s="27" t="str">
        <f t="shared" si="36"/>
        <v/>
      </c>
    </row>
    <row r="1687" spans="17:17" x14ac:dyDescent="0.35">
      <c r="Q1687" s="27" t="str">
        <f t="shared" si="36"/>
        <v/>
      </c>
    </row>
    <row r="1688" spans="17:17" x14ac:dyDescent="0.35">
      <c r="Q1688" s="27" t="str">
        <f t="shared" si="36"/>
        <v/>
      </c>
    </row>
    <row r="1689" spans="17:17" x14ac:dyDescent="0.35">
      <c r="Q1689" s="27" t="str">
        <f t="shared" si="36"/>
        <v/>
      </c>
    </row>
    <row r="1690" spans="17:17" x14ac:dyDescent="0.35">
      <c r="Q1690" s="27" t="str">
        <f t="shared" si="36"/>
        <v/>
      </c>
    </row>
    <row r="1691" spans="17:17" x14ac:dyDescent="0.35">
      <c r="Q1691" s="27" t="str">
        <f t="shared" si="36"/>
        <v/>
      </c>
    </row>
    <row r="1692" spans="17:17" x14ac:dyDescent="0.35">
      <c r="Q1692" s="27" t="str">
        <f t="shared" si="36"/>
        <v/>
      </c>
    </row>
    <row r="1693" spans="17:17" x14ac:dyDescent="0.35">
      <c r="Q1693" s="27" t="str">
        <f t="shared" si="36"/>
        <v/>
      </c>
    </row>
    <row r="1694" spans="17:17" x14ac:dyDescent="0.35">
      <c r="Q1694" s="27" t="str">
        <f t="shared" si="36"/>
        <v/>
      </c>
    </row>
    <row r="1695" spans="17:17" x14ac:dyDescent="0.35">
      <c r="Q1695" s="27" t="str">
        <f t="shared" si="36"/>
        <v/>
      </c>
    </row>
    <row r="1696" spans="17:17" x14ac:dyDescent="0.35">
      <c r="Q1696" s="27" t="str">
        <f t="shared" si="36"/>
        <v/>
      </c>
    </row>
    <row r="1697" spans="17:17" x14ac:dyDescent="0.35">
      <c r="Q1697" s="27" t="str">
        <f t="shared" si="36"/>
        <v/>
      </c>
    </row>
    <row r="1698" spans="17:17" x14ac:dyDescent="0.35">
      <c r="Q1698" s="27" t="str">
        <f t="shared" si="36"/>
        <v/>
      </c>
    </row>
    <row r="1699" spans="17:17" x14ac:dyDescent="0.35">
      <c r="Q1699" s="27" t="str">
        <f t="shared" si="36"/>
        <v/>
      </c>
    </row>
    <row r="1700" spans="17:17" x14ac:dyDescent="0.35">
      <c r="Q1700" s="27" t="str">
        <f t="shared" si="36"/>
        <v/>
      </c>
    </row>
    <row r="1701" spans="17:17" x14ac:dyDescent="0.35">
      <c r="Q1701" s="27" t="str">
        <f t="shared" si="36"/>
        <v/>
      </c>
    </row>
    <row r="1702" spans="17:17" x14ac:dyDescent="0.35">
      <c r="Q1702" s="27" t="str">
        <f t="shared" si="36"/>
        <v/>
      </c>
    </row>
    <row r="1703" spans="17:17" x14ac:dyDescent="0.35">
      <c r="Q1703" s="27" t="str">
        <f t="shared" si="36"/>
        <v/>
      </c>
    </row>
    <row r="1704" spans="17:17" x14ac:dyDescent="0.35">
      <c r="Q1704" s="27" t="str">
        <f t="shared" si="36"/>
        <v/>
      </c>
    </row>
    <row r="1705" spans="17:17" x14ac:dyDescent="0.35">
      <c r="Q1705" s="27" t="str">
        <f t="shared" si="36"/>
        <v/>
      </c>
    </row>
    <row r="1706" spans="17:17" x14ac:dyDescent="0.35">
      <c r="Q1706" s="27" t="str">
        <f t="shared" si="36"/>
        <v/>
      </c>
    </row>
    <row r="1707" spans="17:17" x14ac:dyDescent="0.35">
      <c r="Q1707" s="27" t="str">
        <f t="shared" si="36"/>
        <v/>
      </c>
    </row>
    <row r="1708" spans="17:17" x14ac:dyDescent="0.35">
      <c r="Q1708" s="27" t="str">
        <f t="shared" si="36"/>
        <v/>
      </c>
    </row>
    <row r="1709" spans="17:17" x14ac:dyDescent="0.35">
      <c r="Q1709" s="27" t="str">
        <f t="shared" si="36"/>
        <v/>
      </c>
    </row>
    <row r="1710" spans="17:17" x14ac:dyDescent="0.35">
      <c r="Q1710" s="27" t="str">
        <f t="shared" si="36"/>
        <v/>
      </c>
    </row>
    <row r="1711" spans="17:17" x14ac:dyDescent="0.35">
      <c r="Q1711" s="27" t="str">
        <f t="shared" si="36"/>
        <v/>
      </c>
    </row>
    <row r="1712" spans="17:17" x14ac:dyDescent="0.35">
      <c r="Q1712" s="27" t="str">
        <f t="shared" si="36"/>
        <v/>
      </c>
    </row>
    <row r="1713" spans="17:17" x14ac:dyDescent="0.35">
      <c r="Q1713" s="27" t="str">
        <f t="shared" si="36"/>
        <v/>
      </c>
    </row>
    <row r="1714" spans="17:17" x14ac:dyDescent="0.35">
      <c r="Q1714" s="27" t="str">
        <f t="shared" si="36"/>
        <v/>
      </c>
    </row>
    <row r="1715" spans="17:17" x14ac:dyDescent="0.35">
      <c r="Q1715" s="27" t="str">
        <f t="shared" si="36"/>
        <v/>
      </c>
    </row>
    <row r="1716" spans="17:17" x14ac:dyDescent="0.35">
      <c r="Q1716" s="27" t="str">
        <f t="shared" si="36"/>
        <v/>
      </c>
    </row>
    <row r="1717" spans="17:17" x14ac:dyDescent="0.35">
      <c r="Q1717" s="27" t="str">
        <f t="shared" si="36"/>
        <v/>
      </c>
    </row>
    <row r="1718" spans="17:17" x14ac:dyDescent="0.35">
      <c r="Q1718" s="27" t="str">
        <f t="shared" si="36"/>
        <v/>
      </c>
    </row>
    <row r="1719" spans="17:17" x14ac:dyDescent="0.35">
      <c r="Q1719" s="27" t="str">
        <f t="shared" si="36"/>
        <v/>
      </c>
    </row>
    <row r="1720" spans="17:17" x14ac:dyDescent="0.35">
      <c r="Q1720" s="27" t="str">
        <f t="shared" si="36"/>
        <v/>
      </c>
    </row>
    <row r="1721" spans="17:17" x14ac:dyDescent="0.35">
      <c r="Q1721" s="27" t="str">
        <f t="shared" si="36"/>
        <v/>
      </c>
    </row>
    <row r="1722" spans="17:17" x14ac:dyDescent="0.35">
      <c r="Q1722" s="27" t="str">
        <f t="shared" si="36"/>
        <v/>
      </c>
    </row>
    <row r="1723" spans="17:17" x14ac:dyDescent="0.35">
      <c r="Q1723" s="27" t="str">
        <f t="shared" si="36"/>
        <v/>
      </c>
    </row>
    <row r="1724" spans="17:17" x14ac:dyDescent="0.35">
      <c r="Q1724" s="27" t="str">
        <f t="shared" si="36"/>
        <v/>
      </c>
    </row>
    <row r="1725" spans="17:17" x14ac:dyDescent="0.35">
      <c r="Q1725" s="27" t="str">
        <f t="shared" si="36"/>
        <v/>
      </c>
    </row>
    <row r="1726" spans="17:17" x14ac:dyDescent="0.35">
      <c r="Q1726" s="27" t="str">
        <f t="shared" si="36"/>
        <v/>
      </c>
    </row>
    <row r="1727" spans="17:17" x14ac:dyDescent="0.35">
      <c r="Q1727" s="27" t="str">
        <f t="shared" si="36"/>
        <v/>
      </c>
    </row>
    <row r="1728" spans="17:17" x14ac:dyDescent="0.35">
      <c r="Q1728" s="27" t="str">
        <f t="shared" si="36"/>
        <v/>
      </c>
    </row>
    <row r="1729" spans="17:17" x14ac:dyDescent="0.35">
      <c r="Q1729" s="27" t="str">
        <f t="shared" si="36"/>
        <v/>
      </c>
    </row>
    <row r="1730" spans="17:17" x14ac:dyDescent="0.35">
      <c r="Q1730" s="27" t="str">
        <f t="shared" si="36"/>
        <v/>
      </c>
    </row>
    <row r="1731" spans="17:17" x14ac:dyDescent="0.35">
      <c r="Q1731" s="27" t="str">
        <f t="shared" si="36"/>
        <v/>
      </c>
    </row>
    <row r="1732" spans="17:17" x14ac:dyDescent="0.35">
      <c r="Q1732" s="27" t="str">
        <f t="shared" si="36"/>
        <v/>
      </c>
    </row>
    <row r="1733" spans="17:17" x14ac:dyDescent="0.35">
      <c r="Q1733" s="27" t="str">
        <f t="shared" si="36"/>
        <v/>
      </c>
    </row>
    <row r="1734" spans="17:17" x14ac:dyDescent="0.35">
      <c r="Q1734" s="27" t="str">
        <f t="shared" si="36"/>
        <v/>
      </c>
    </row>
    <row r="1735" spans="17:17" x14ac:dyDescent="0.35">
      <c r="Q1735" s="27" t="str">
        <f t="shared" si="36"/>
        <v/>
      </c>
    </row>
    <row r="1736" spans="17:17" x14ac:dyDescent="0.35">
      <c r="Q1736" s="27" t="str">
        <f t="shared" ref="Q1736:Q1799" si="37">+IF(A1736="","",MONTH(A1736))</f>
        <v/>
      </c>
    </row>
    <row r="1737" spans="17:17" x14ac:dyDescent="0.35">
      <c r="Q1737" s="27" t="str">
        <f t="shared" si="37"/>
        <v/>
      </c>
    </row>
    <row r="1738" spans="17:17" x14ac:dyDescent="0.35">
      <c r="Q1738" s="27" t="str">
        <f t="shared" si="37"/>
        <v/>
      </c>
    </row>
    <row r="1739" spans="17:17" x14ac:dyDescent="0.35">
      <c r="Q1739" s="27" t="str">
        <f t="shared" si="37"/>
        <v/>
      </c>
    </row>
    <row r="1740" spans="17:17" x14ac:dyDescent="0.35">
      <c r="Q1740" s="27" t="str">
        <f t="shared" si="37"/>
        <v/>
      </c>
    </row>
    <row r="1741" spans="17:17" x14ac:dyDescent="0.35">
      <c r="Q1741" s="27" t="str">
        <f t="shared" si="37"/>
        <v/>
      </c>
    </row>
    <row r="1742" spans="17:17" x14ac:dyDescent="0.35">
      <c r="Q1742" s="27" t="str">
        <f t="shared" si="37"/>
        <v/>
      </c>
    </row>
    <row r="1743" spans="17:17" x14ac:dyDescent="0.35">
      <c r="Q1743" s="27" t="str">
        <f t="shared" si="37"/>
        <v/>
      </c>
    </row>
    <row r="1744" spans="17:17" x14ac:dyDescent="0.35">
      <c r="Q1744" s="27" t="str">
        <f t="shared" si="37"/>
        <v/>
      </c>
    </row>
    <row r="1745" spans="17:17" x14ac:dyDescent="0.35">
      <c r="Q1745" s="27" t="str">
        <f t="shared" si="37"/>
        <v/>
      </c>
    </row>
    <row r="1746" spans="17:17" x14ac:dyDescent="0.35">
      <c r="Q1746" s="27" t="str">
        <f t="shared" si="37"/>
        <v/>
      </c>
    </row>
    <row r="1747" spans="17:17" x14ac:dyDescent="0.35">
      <c r="Q1747" s="27" t="str">
        <f t="shared" si="37"/>
        <v/>
      </c>
    </row>
    <row r="1748" spans="17:17" x14ac:dyDescent="0.35">
      <c r="Q1748" s="27" t="str">
        <f t="shared" si="37"/>
        <v/>
      </c>
    </row>
    <row r="1749" spans="17:17" x14ac:dyDescent="0.35">
      <c r="Q1749" s="27" t="str">
        <f t="shared" si="37"/>
        <v/>
      </c>
    </row>
    <row r="1750" spans="17:17" x14ac:dyDescent="0.35">
      <c r="Q1750" s="27" t="str">
        <f t="shared" si="37"/>
        <v/>
      </c>
    </row>
    <row r="1751" spans="17:17" x14ac:dyDescent="0.35">
      <c r="Q1751" s="27" t="str">
        <f t="shared" si="37"/>
        <v/>
      </c>
    </row>
    <row r="1752" spans="17:17" x14ac:dyDescent="0.35">
      <c r="Q1752" s="27" t="str">
        <f t="shared" si="37"/>
        <v/>
      </c>
    </row>
    <row r="1753" spans="17:17" x14ac:dyDescent="0.35">
      <c r="Q1753" s="27" t="str">
        <f t="shared" si="37"/>
        <v/>
      </c>
    </row>
    <row r="1754" spans="17:17" x14ac:dyDescent="0.35">
      <c r="Q1754" s="27" t="str">
        <f t="shared" si="37"/>
        <v/>
      </c>
    </row>
    <row r="1755" spans="17:17" x14ac:dyDescent="0.35">
      <c r="Q1755" s="27" t="str">
        <f t="shared" si="37"/>
        <v/>
      </c>
    </row>
    <row r="1756" spans="17:17" x14ac:dyDescent="0.35">
      <c r="Q1756" s="27" t="str">
        <f t="shared" si="37"/>
        <v/>
      </c>
    </row>
    <row r="1757" spans="17:17" x14ac:dyDescent="0.35">
      <c r="Q1757" s="27" t="str">
        <f t="shared" si="37"/>
        <v/>
      </c>
    </row>
    <row r="1758" spans="17:17" x14ac:dyDescent="0.35">
      <c r="Q1758" s="27" t="str">
        <f t="shared" si="37"/>
        <v/>
      </c>
    </row>
    <row r="1759" spans="17:17" x14ac:dyDescent="0.35">
      <c r="Q1759" s="27" t="str">
        <f t="shared" si="37"/>
        <v/>
      </c>
    </row>
    <row r="1760" spans="17:17" x14ac:dyDescent="0.35">
      <c r="Q1760" s="27" t="str">
        <f t="shared" si="37"/>
        <v/>
      </c>
    </row>
    <row r="1761" spans="17:17" x14ac:dyDescent="0.35">
      <c r="Q1761" s="27" t="str">
        <f t="shared" si="37"/>
        <v/>
      </c>
    </row>
    <row r="1762" spans="17:17" x14ac:dyDescent="0.35">
      <c r="Q1762" s="27" t="str">
        <f t="shared" si="37"/>
        <v/>
      </c>
    </row>
    <row r="1763" spans="17:17" x14ac:dyDescent="0.35">
      <c r="Q1763" s="27" t="str">
        <f t="shared" si="37"/>
        <v/>
      </c>
    </row>
    <row r="1764" spans="17:17" x14ac:dyDescent="0.35">
      <c r="Q1764" s="27" t="str">
        <f t="shared" si="37"/>
        <v/>
      </c>
    </row>
    <row r="1765" spans="17:17" x14ac:dyDescent="0.35">
      <c r="Q1765" s="27" t="str">
        <f t="shared" si="37"/>
        <v/>
      </c>
    </row>
    <row r="1766" spans="17:17" x14ac:dyDescent="0.35">
      <c r="Q1766" s="27" t="str">
        <f t="shared" si="37"/>
        <v/>
      </c>
    </row>
    <row r="1767" spans="17:17" x14ac:dyDescent="0.35">
      <c r="Q1767" s="27" t="str">
        <f t="shared" si="37"/>
        <v/>
      </c>
    </row>
    <row r="1768" spans="17:17" x14ac:dyDescent="0.35">
      <c r="Q1768" s="27" t="str">
        <f t="shared" si="37"/>
        <v/>
      </c>
    </row>
    <row r="1769" spans="17:17" x14ac:dyDescent="0.35">
      <c r="Q1769" s="27" t="str">
        <f t="shared" si="37"/>
        <v/>
      </c>
    </row>
    <row r="1770" spans="17:17" x14ac:dyDescent="0.35">
      <c r="Q1770" s="27" t="str">
        <f t="shared" si="37"/>
        <v/>
      </c>
    </row>
    <row r="1771" spans="17:17" x14ac:dyDescent="0.35">
      <c r="Q1771" s="27" t="str">
        <f t="shared" si="37"/>
        <v/>
      </c>
    </row>
    <row r="1772" spans="17:17" x14ac:dyDescent="0.35">
      <c r="Q1772" s="27" t="str">
        <f t="shared" si="37"/>
        <v/>
      </c>
    </row>
    <row r="1773" spans="17:17" x14ac:dyDescent="0.35">
      <c r="Q1773" s="27" t="str">
        <f t="shared" si="37"/>
        <v/>
      </c>
    </row>
    <row r="1774" spans="17:17" x14ac:dyDescent="0.35">
      <c r="Q1774" s="27" t="str">
        <f t="shared" si="37"/>
        <v/>
      </c>
    </row>
    <row r="1775" spans="17:17" x14ac:dyDescent="0.35">
      <c r="Q1775" s="27" t="str">
        <f t="shared" si="37"/>
        <v/>
      </c>
    </row>
    <row r="1776" spans="17:17" x14ac:dyDescent="0.35">
      <c r="Q1776" s="27" t="str">
        <f t="shared" si="37"/>
        <v/>
      </c>
    </row>
    <row r="1777" spans="17:17" x14ac:dyDescent="0.35">
      <c r="Q1777" s="27" t="str">
        <f t="shared" si="37"/>
        <v/>
      </c>
    </row>
    <row r="1778" spans="17:17" x14ac:dyDescent="0.35">
      <c r="Q1778" s="27" t="str">
        <f t="shared" si="37"/>
        <v/>
      </c>
    </row>
    <row r="1779" spans="17:17" x14ac:dyDescent="0.35">
      <c r="Q1779" s="27" t="str">
        <f t="shared" si="37"/>
        <v/>
      </c>
    </row>
    <row r="1780" spans="17:17" x14ac:dyDescent="0.35">
      <c r="Q1780" s="27" t="str">
        <f t="shared" si="37"/>
        <v/>
      </c>
    </row>
    <row r="1781" spans="17:17" x14ac:dyDescent="0.35">
      <c r="Q1781" s="27" t="str">
        <f t="shared" si="37"/>
        <v/>
      </c>
    </row>
    <row r="1782" spans="17:17" x14ac:dyDescent="0.35">
      <c r="Q1782" s="27" t="str">
        <f t="shared" si="37"/>
        <v/>
      </c>
    </row>
    <row r="1783" spans="17:17" x14ac:dyDescent="0.35">
      <c r="Q1783" s="27" t="str">
        <f t="shared" si="37"/>
        <v/>
      </c>
    </row>
    <row r="1784" spans="17:17" x14ac:dyDescent="0.35">
      <c r="Q1784" s="27" t="str">
        <f t="shared" si="37"/>
        <v/>
      </c>
    </row>
    <row r="1785" spans="17:17" x14ac:dyDescent="0.35">
      <c r="Q1785" s="27" t="str">
        <f t="shared" si="37"/>
        <v/>
      </c>
    </row>
    <row r="1786" spans="17:17" x14ac:dyDescent="0.35">
      <c r="Q1786" s="27" t="str">
        <f t="shared" si="37"/>
        <v/>
      </c>
    </row>
    <row r="1787" spans="17:17" x14ac:dyDescent="0.35">
      <c r="Q1787" s="27" t="str">
        <f t="shared" si="37"/>
        <v/>
      </c>
    </row>
    <row r="1788" spans="17:17" x14ac:dyDescent="0.35">
      <c r="Q1788" s="27" t="str">
        <f t="shared" si="37"/>
        <v/>
      </c>
    </row>
    <row r="1789" spans="17:17" x14ac:dyDescent="0.35">
      <c r="Q1789" s="27" t="str">
        <f t="shared" si="37"/>
        <v/>
      </c>
    </row>
    <row r="1790" spans="17:17" x14ac:dyDescent="0.35">
      <c r="Q1790" s="27" t="str">
        <f t="shared" si="37"/>
        <v/>
      </c>
    </row>
    <row r="1791" spans="17:17" x14ac:dyDescent="0.35">
      <c r="Q1791" s="27" t="str">
        <f t="shared" si="37"/>
        <v/>
      </c>
    </row>
    <row r="1792" spans="17:17" x14ac:dyDescent="0.35">
      <c r="Q1792" s="27" t="str">
        <f t="shared" si="37"/>
        <v/>
      </c>
    </row>
    <row r="1793" spans="17:17" x14ac:dyDescent="0.35">
      <c r="Q1793" s="27" t="str">
        <f t="shared" si="37"/>
        <v/>
      </c>
    </row>
    <row r="1794" spans="17:17" x14ac:dyDescent="0.35">
      <c r="Q1794" s="27" t="str">
        <f t="shared" si="37"/>
        <v/>
      </c>
    </row>
    <row r="1795" spans="17:17" x14ac:dyDescent="0.35">
      <c r="Q1795" s="27" t="str">
        <f t="shared" si="37"/>
        <v/>
      </c>
    </row>
    <row r="1796" spans="17:17" x14ac:dyDescent="0.35">
      <c r="Q1796" s="27" t="str">
        <f t="shared" si="37"/>
        <v/>
      </c>
    </row>
    <row r="1797" spans="17:17" x14ac:dyDescent="0.35">
      <c r="Q1797" s="27" t="str">
        <f t="shared" si="37"/>
        <v/>
      </c>
    </row>
    <row r="1798" spans="17:17" x14ac:dyDescent="0.35">
      <c r="Q1798" s="27" t="str">
        <f t="shared" si="37"/>
        <v/>
      </c>
    </row>
    <row r="1799" spans="17:17" x14ac:dyDescent="0.35">
      <c r="Q1799" s="27" t="str">
        <f t="shared" si="37"/>
        <v/>
      </c>
    </row>
    <row r="1800" spans="17:17" x14ac:dyDescent="0.35">
      <c r="Q1800" s="27" t="str">
        <f t="shared" ref="Q1800:Q1863" si="38">+IF(A1800="","",MONTH(A1800))</f>
        <v/>
      </c>
    </row>
    <row r="1801" spans="17:17" x14ac:dyDescent="0.35">
      <c r="Q1801" s="27" t="str">
        <f t="shared" si="38"/>
        <v/>
      </c>
    </row>
    <row r="1802" spans="17:17" x14ac:dyDescent="0.35">
      <c r="Q1802" s="27" t="str">
        <f t="shared" si="38"/>
        <v/>
      </c>
    </row>
    <row r="1803" spans="17:17" x14ac:dyDescent="0.35">
      <c r="Q1803" s="27" t="str">
        <f t="shared" si="38"/>
        <v/>
      </c>
    </row>
    <row r="1804" spans="17:17" x14ac:dyDescent="0.35">
      <c r="Q1804" s="27" t="str">
        <f t="shared" si="38"/>
        <v/>
      </c>
    </row>
    <row r="1805" spans="17:17" x14ac:dyDescent="0.35">
      <c r="Q1805" s="27" t="str">
        <f t="shared" si="38"/>
        <v/>
      </c>
    </row>
    <row r="1806" spans="17:17" x14ac:dyDescent="0.35">
      <c r="Q1806" s="27" t="str">
        <f t="shared" si="38"/>
        <v/>
      </c>
    </row>
    <row r="1807" spans="17:17" x14ac:dyDescent="0.35">
      <c r="Q1807" s="27" t="str">
        <f t="shared" si="38"/>
        <v/>
      </c>
    </row>
    <row r="1808" spans="17:17" x14ac:dyDescent="0.35">
      <c r="Q1808" s="27" t="str">
        <f t="shared" si="38"/>
        <v/>
      </c>
    </row>
    <row r="1809" spans="17:17" x14ac:dyDescent="0.35">
      <c r="Q1809" s="27" t="str">
        <f t="shared" si="38"/>
        <v/>
      </c>
    </row>
    <row r="1810" spans="17:17" x14ac:dyDescent="0.35">
      <c r="Q1810" s="27" t="str">
        <f t="shared" si="38"/>
        <v/>
      </c>
    </row>
    <row r="1811" spans="17:17" x14ac:dyDescent="0.35">
      <c r="Q1811" s="27" t="str">
        <f t="shared" si="38"/>
        <v/>
      </c>
    </row>
    <row r="1812" spans="17:17" x14ac:dyDescent="0.35">
      <c r="Q1812" s="27" t="str">
        <f t="shared" si="38"/>
        <v/>
      </c>
    </row>
    <row r="1813" spans="17:17" x14ac:dyDescent="0.35">
      <c r="Q1813" s="27" t="str">
        <f t="shared" si="38"/>
        <v/>
      </c>
    </row>
    <row r="1814" spans="17:17" x14ac:dyDescent="0.35">
      <c r="Q1814" s="27" t="str">
        <f t="shared" si="38"/>
        <v/>
      </c>
    </row>
    <row r="1815" spans="17:17" x14ac:dyDescent="0.35">
      <c r="Q1815" s="27" t="str">
        <f t="shared" si="38"/>
        <v/>
      </c>
    </row>
    <row r="1816" spans="17:17" x14ac:dyDescent="0.35">
      <c r="Q1816" s="27" t="str">
        <f t="shared" si="38"/>
        <v/>
      </c>
    </row>
    <row r="1817" spans="17:17" x14ac:dyDescent="0.35">
      <c r="Q1817" s="27" t="str">
        <f t="shared" si="38"/>
        <v/>
      </c>
    </row>
    <row r="1818" spans="17:17" x14ac:dyDescent="0.35">
      <c r="Q1818" s="27" t="str">
        <f t="shared" si="38"/>
        <v/>
      </c>
    </row>
    <row r="1819" spans="17:17" x14ac:dyDescent="0.35">
      <c r="Q1819" s="27" t="str">
        <f t="shared" si="38"/>
        <v/>
      </c>
    </row>
    <row r="1820" spans="17:17" x14ac:dyDescent="0.35">
      <c r="Q1820" s="27" t="str">
        <f t="shared" si="38"/>
        <v/>
      </c>
    </row>
    <row r="1821" spans="17:17" x14ac:dyDescent="0.35">
      <c r="Q1821" s="27" t="str">
        <f t="shared" si="38"/>
        <v/>
      </c>
    </row>
    <row r="1822" spans="17:17" x14ac:dyDescent="0.35">
      <c r="Q1822" s="27" t="str">
        <f t="shared" si="38"/>
        <v/>
      </c>
    </row>
    <row r="1823" spans="17:17" x14ac:dyDescent="0.35">
      <c r="Q1823" s="27" t="str">
        <f t="shared" si="38"/>
        <v/>
      </c>
    </row>
    <row r="1824" spans="17:17" x14ac:dyDescent="0.35">
      <c r="Q1824" s="27" t="str">
        <f t="shared" si="38"/>
        <v/>
      </c>
    </row>
    <row r="1825" spans="17:17" x14ac:dyDescent="0.35">
      <c r="Q1825" s="27" t="str">
        <f t="shared" si="38"/>
        <v/>
      </c>
    </row>
    <row r="1826" spans="17:17" x14ac:dyDescent="0.35">
      <c r="Q1826" s="27" t="str">
        <f t="shared" si="38"/>
        <v/>
      </c>
    </row>
    <row r="1827" spans="17:17" x14ac:dyDescent="0.35">
      <c r="Q1827" s="27" t="str">
        <f t="shared" si="38"/>
        <v/>
      </c>
    </row>
    <row r="1828" spans="17:17" x14ac:dyDescent="0.35">
      <c r="Q1828" s="27" t="str">
        <f t="shared" si="38"/>
        <v/>
      </c>
    </row>
    <row r="1829" spans="17:17" x14ac:dyDescent="0.35">
      <c r="Q1829" s="27" t="str">
        <f t="shared" si="38"/>
        <v/>
      </c>
    </row>
    <row r="1830" spans="17:17" x14ac:dyDescent="0.35">
      <c r="Q1830" s="27" t="str">
        <f t="shared" si="38"/>
        <v/>
      </c>
    </row>
    <row r="1831" spans="17:17" x14ac:dyDescent="0.35">
      <c r="Q1831" s="27" t="str">
        <f t="shared" si="38"/>
        <v/>
      </c>
    </row>
    <row r="1832" spans="17:17" x14ac:dyDescent="0.35">
      <c r="Q1832" s="27" t="str">
        <f t="shared" si="38"/>
        <v/>
      </c>
    </row>
    <row r="1833" spans="17:17" x14ac:dyDescent="0.35">
      <c r="Q1833" s="27" t="str">
        <f t="shared" si="38"/>
        <v/>
      </c>
    </row>
    <row r="1834" spans="17:17" x14ac:dyDescent="0.35">
      <c r="Q1834" s="27" t="str">
        <f t="shared" si="38"/>
        <v/>
      </c>
    </row>
    <row r="1835" spans="17:17" x14ac:dyDescent="0.35">
      <c r="Q1835" s="27" t="str">
        <f t="shared" si="38"/>
        <v/>
      </c>
    </row>
    <row r="1836" spans="17:17" x14ac:dyDescent="0.35">
      <c r="Q1836" s="27" t="str">
        <f t="shared" si="38"/>
        <v/>
      </c>
    </row>
    <row r="1837" spans="17:17" x14ac:dyDescent="0.35">
      <c r="Q1837" s="27" t="str">
        <f t="shared" si="38"/>
        <v/>
      </c>
    </row>
    <row r="1838" spans="17:17" x14ac:dyDescent="0.35">
      <c r="Q1838" s="27" t="str">
        <f t="shared" si="38"/>
        <v/>
      </c>
    </row>
    <row r="1839" spans="17:17" x14ac:dyDescent="0.35">
      <c r="Q1839" s="27" t="str">
        <f t="shared" si="38"/>
        <v/>
      </c>
    </row>
    <row r="1840" spans="17:17" x14ac:dyDescent="0.35">
      <c r="Q1840" s="27" t="str">
        <f t="shared" si="38"/>
        <v/>
      </c>
    </row>
    <row r="1841" spans="17:17" x14ac:dyDescent="0.35">
      <c r="Q1841" s="27" t="str">
        <f t="shared" si="38"/>
        <v/>
      </c>
    </row>
    <row r="1842" spans="17:17" x14ac:dyDescent="0.35">
      <c r="Q1842" s="27" t="str">
        <f t="shared" si="38"/>
        <v/>
      </c>
    </row>
    <row r="1843" spans="17:17" x14ac:dyDescent="0.35">
      <c r="Q1843" s="27" t="str">
        <f t="shared" si="38"/>
        <v/>
      </c>
    </row>
    <row r="1844" spans="17:17" x14ac:dyDescent="0.35">
      <c r="Q1844" s="27" t="str">
        <f t="shared" si="38"/>
        <v/>
      </c>
    </row>
    <row r="1845" spans="17:17" x14ac:dyDescent="0.35">
      <c r="Q1845" s="27" t="str">
        <f t="shared" si="38"/>
        <v/>
      </c>
    </row>
    <row r="1846" spans="17:17" x14ac:dyDescent="0.35">
      <c r="Q1846" s="27" t="str">
        <f t="shared" si="38"/>
        <v/>
      </c>
    </row>
    <row r="1847" spans="17:17" x14ac:dyDescent="0.35">
      <c r="Q1847" s="27" t="str">
        <f t="shared" si="38"/>
        <v/>
      </c>
    </row>
    <row r="1848" spans="17:17" x14ac:dyDescent="0.35">
      <c r="Q1848" s="27" t="str">
        <f t="shared" si="38"/>
        <v/>
      </c>
    </row>
    <row r="1849" spans="17:17" x14ac:dyDescent="0.35">
      <c r="Q1849" s="27" t="str">
        <f t="shared" si="38"/>
        <v/>
      </c>
    </row>
    <row r="1850" spans="17:17" x14ac:dyDescent="0.35">
      <c r="Q1850" s="27" t="str">
        <f t="shared" si="38"/>
        <v/>
      </c>
    </row>
    <row r="1851" spans="17:17" x14ac:dyDescent="0.35">
      <c r="Q1851" s="27" t="str">
        <f t="shared" si="38"/>
        <v/>
      </c>
    </row>
    <row r="1852" spans="17:17" x14ac:dyDescent="0.35">
      <c r="Q1852" s="27" t="str">
        <f t="shared" si="38"/>
        <v/>
      </c>
    </row>
    <row r="1853" spans="17:17" x14ac:dyDescent="0.35">
      <c r="Q1853" s="27" t="str">
        <f t="shared" si="38"/>
        <v/>
      </c>
    </row>
    <row r="1854" spans="17:17" x14ac:dyDescent="0.35">
      <c r="Q1854" s="27" t="str">
        <f t="shared" si="38"/>
        <v/>
      </c>
    </row>
    <row r="1855" spans="17:17" x14ac:dyDescent="0.35">
      <c r="Q1855" s="27" t="str">
        <f t="shared" si="38"/>
        <v/>
      </c>
    </row>
    <row r="1856" spans="17:17" x14ac:dyDescent="0.35">
      <c r="Q1856" s="27" t="str">
        <f t="shared" si="38"/>
        <v/>
      </c>
    </row>
    <row r="1857" spans="17:17" x14ac:dyDescent="0.35">
      <c r="Q1857" s="27" t="str">
        <f t="shared" si="38"/>
        <v/>
      </c>
    </row>
    <row r="1858" spans="17:17" x14ac:dyDescent="0.35">
      <c r="Q1858" s="27" t="str">
        <f t="shared" si="38"/>
        <v/>
      </c>
    </row>
    <row r="1859" spans="17:17" x14ac:dyDescent="0.35">
      <c r="Q1859" s="27" t="str">
        <f t="shared" si="38"/>
        <v/>
      </c>
    </row>
    <row r="1860" spans="17:17" x14ac:dyDescent="0.35">
      <c r="Q1860" s="27" t="str">
        <f t="shared" si="38"/>
        <v/>
      </c>
    </row>
    <row r="1861" spans="17:17" x14ac:dyDescent="0.35">
      <c r="Q1861" s="27" t="str">
        <f t="shared" si="38"/>
        <v/>
      </c>
    </row>
    <row r="1862" spans="17:17" x14ac:dyDescent="0.35">
      <c r="Q1862" s="27" t="str">
        <f t="shared" si="38"/>
        <v/>
      </c>
    </row>
    <row r="1863" spans="17:17" x14ac:dyDescent="0.35">
      <c r="Q1863" s="27" t="str">
        <f t="shared" si="38"/>
        <v/>
      </c>
    </row>
    <row r="1864" spans="17:17" x14ac:dyDescent="0.35">
      <c r="Q1864" s="27" t="str">
        <f t="shared" ref="Q1864:Q1927" si="39">+IF(A1864="","",MONTH(A1864))</f>
        <v/>
      </c>
    </row>
    <row r="1865" spans="17:17" x14ac:dyDescent="0.35">
      <c r="Q1865" s="27" t="str">
        <f t="shared" si="39"/>
        <v/>
      </c>
    </row>
    <row r="1866" spans="17:17" x14ac:dyDescent="0.35">
      <c r="Q1866" s="27" t="str">
        <f t="shared" si="39"/>
        <v/>
      </c>
    </row>
    <row r="1867" spans="17:17" x14ac:dyDescent="0.35">
      <c r="Q1867" s="27" t="str">
        <f t="shared" si="39"/>
        <v/>
      </c>
    </row>
    <row r="1868" spans="17:17" x14ac:dyDescent="0.35">
      <c r="Q1868" s="27" t="str">
        <f t="shared" si="39"/>
        <v/>
      </c>
    </row>
    <row r="1869" spans="17:17" x14ac:dyDescent="0.35">
      <c r="Q1869" s="27" t="str">
        <f t="shared" si="39"/>
        <v/>
      </c>
    </row>
    <row r="1870" spans="17:17" x14ac:dyDescent="0.35">
      <c r="Q1870" s="27" t="str">
        <f t="shared" si="39"/>
        <v/>
      </c>
    </row>
    <row r="1871" spans="17:17" x14ac:dyDescent="0.35">
      <c r="Q1871" s="27" t="str">
        <f t="shared" si="39"/>
        <v/>
      </c>
    </row>
    <row r="1872" spans="17:17" x14ac:dyDescent="0.35">
      <c r="Q1872" s="27" t="str">
        <f t="shared" si="39"/>
        <v/>
      </c>
    </row>
    <row r="1873" spans="17:17" x14ac:dyDescent="0.35">
      <c r="Q1873" s="27" t="str">
        <f t="shared" si="39"/>
        <v/>
      </c>
    </row>
    <row r="1874" spans="17:17" x14ac:dyDescent="0.35">
      <c r="Q1874" s="27" t="str">
        <f t="shared" si="39"/>
        <v/>
      </c>
    </row>
    <row r="1875" spans="17:17" x14ac:dyDescent="0.35">
      <c r="Q1875" s="27" t="str">
        <f t="shared" si="39"/>
        <v/>
      </c>
    </row>
    <row r="1876" spans="17:17" x14ac:dyDescent="0.35">
      <c r="Q1876" s="27" t="str">
        <f t="shared" si="39"/>
        <v/>
      </c>
    </row>
    <row r="1877" spans="17:17" x14ac:dyDescent="0.35">
      <c r="Q1877" s="27" t="str">
        <f t="shared" si="39"/>
        <v/>
      </c>
    </row>
    <row r="1878" spans="17:17" x14ac:dyDescent="0.35">
      <c r="Q1878" s="27" t="str">
        <f t="shared" si="39"/>
        <v/>
      </c>
    </row>
    <row r="1879" spans="17:17" x14ac:dyDescent="0.35">
      <c r="Q1879" s="27" t="str">
        <f t="shared" si="39"/>
        <v/>
      </c>
    </row>
    <row r="1880" spans="17:17" x14ac:dyDescent="0.35">
      <c r="Q1880" s="27" t="str">
        <f t="shared" si="39"/>
        <v/>
      </c>
    </row>
    <row r="1881" spans="17:17" x14ac:dyDescent="0.35">
      <c r="Q1881" s="27" t="str">
        <f t="shared" si="39"/>
        <v/>
      </c>
    </row>
    <row r="1882" spans="17:17" x14ac:dyDescent="0.35">
      <c r="Q1882" s="27" t="str">
        <f t="shared" si="39"/>
        <v/>
      </c>
    </row>
    <row r="1883" spans="17:17" x14ac:dyDescent="0.35">
      <c r="Q1883" s="27" t="str">
        <f t="shared" si="39"/>
        <v/>
      </c>
    </row>
    <row r="1884" spans="17:17" x14ac:dyDescent="0.35">
      <c r="Q1884" s="27" t="str">
        <f t="shared" si="39"/>
        <v/>
      </c>
    </row>
    <row r="1885" spans="17:17" x14ac:dyDescent="0.35">
      <c r="Q1885" s="27" t="str">
        <f t="shared" si="39"/>
        <v/>
      </c>
    </row>
    <row r="1886" spans="17:17" x14ac:dyDescent="0.35">
      <c r="Q1886" s="27" t="str">
        <f t="shared" si="39"/>
        <v/>
      </c>
    </row>
    <row r="1887" spans="17:17" x14ac:dyDescent="0.35">
      <c r="Q1887" s="27" t="str">
        <f t="shared" si="39"/>
        <v/>
      </c>
    </row>
    <row r="1888" spans="17:17" x14ac:dyDescent="0.35">
      <c r="Q1888" s="27" t="str">
        <f t="shared" si="39"/>
        <v/>
      </c>
    </row>
    <row r="1889" spans="17:17" x14ac:dyDescent="0.35">
      <c r="Q1889" s="27" t="str">
        <f t="shared" si="39"/>
        <v/>
      </c>
    </row>
    <row r="1890" spans="17:17" x14ac:dyDescent="0.35">
      <c r="Q1890" s="27" t="str">
        <f t="shared" si="39"/>
        <v/>
      </c>
    </row>
    <row r="1891" spans="17:17" x14ac:dyDescent="0.35">
      <c r="Q1891" s="27" t="str">
        <f t="shared" si="39"/>
        <v/>
      </c>
    </row>
    <row r="1892" spans="17:17" x14ac:dyDescent="0.35">
      <c r="Q1892" s="27" t="str">
        <f t="shared" si="39"/>
        <v/>
      </c>
    </row>
    <row r="1893" spans="17:17" x14ac:dyDescent="0.35">
      <c r="Q1893" s="27" t="str">
        <f t="shared" si="39"/>
        <v/>
      </c>
    </row>
    <row r="1894" spans="17:17" x14ac:dyDescent="0.35">
      <c r="Q1894" s="27" t="str">
        <f t="shared" si="39"/>
        <v/>
      </c>
    </row>
    <row r="1895" spans="17:17" x14ac:dyDescent="0.35">
      <c r="Q1895" s="27" t="str">
        <f t="shared" si="39"/>
        <v/>
      </c>
    </row>
    <row r="1896" spans="17:17" x14ac:dyDescent="0.35">
      <c r="Q1896" s="27" t="str">
        <f t="shared" si="39"/>
        <v/>
      </c>
    </row>
    <row r="1897" spans="17:17" x14ac:dyDescent="0.35">
      <c r="Q1897" s="27" t="str">
        <f t="shared" si="39"/>
        <v/>
      </c>
    </row>
    <row r="1898" spans="17:17" x14ac:dyDescent="0.35">
      <c r="Q1898" s="27" t="str">
        <f t="shared" si="39"/>
        <v/>
      </c>
    </row>
    <row r="1899" spans="17:17" x14ac:dyDescent="0.35">
      <c r="Q1899" s="27" t="str">
        <f t="shared" si="39"/>
        <v/>
      </c>
    </row>
    <row r="1900" spans="17:17" x14ac:dyDescent="0.35">
      <c r="Q1900" s="27" t="str">
        <f t="shared" si="39"/>
        <v/>
      </c>
    </row>
    <row r="1901" spans="17:17" x14ac:dyDescent="0.35">
      <c r="Q1901" s="27" t="str">
        <f t="shared" si="39"/>
        <v/>
      </c>
    </row>
    <row r="1902" spans="17:17" x14ac:dyDescent="0.35">
      <c r="Q1902" s="27" t="str">
        <f t="shared" si="39"/>
        <v/>
      </c>
    </row>
    <row r="1903" spans="17:17" x14ac:dyDescent="0.35">
      <c r="Q1903" s="27" t="str">
        <f t="shared" si="39"/>
        <v/>
      </c>
    </row>
    <row r="1904" spans="17:17" x14ac:dyDescent="0.35">
      <c r="Q1904" s="27" t="str">
        <f t="shared" si="39"/>
        <v/>
      </c>
    </row>
    <row r="1905" spans="17:17" x14ac:dyDescent="0.35">
      <c r="Q1905" s="27" t="str">
        <f t="shared" si="39"/>
        <v/>
      </c>
    </row>
    <row r="1906" spans="17:17" x14ac:dyDescent="0.35">
      <c r="Q1906" s="27" t="str">
        <f t="shared" si="39"/>
        <v/>
      </c>
    </row>
    <row r="1907" spans="17:17" x14ac:dyDescent="0.35">
      <c r="Q1907" s="27" t="str">
        <f t="shared" si="39"/>
        <v/>
      </c>
    </row>
    <row r="1908" spans="17:17" x14ac:dyDescent="0.35">
      <c r="Q1908" s="27" t="str">
        <f t="shared" si="39"/>
        <v/>
      </c>
    </row>
    <row r="1909" spans="17:17" x14ac:dyDescent="0.35">
      <c r="Q1909" s="27" t="str">
        <f t="shared" si="39"/>
        <v/>
      </c>
    </row>
    <row r="1910" spans="17:17" x14ac:dyDescent="0.35">
      <c r="Q1910" s="27" t="str">
        <f t="shared" si="39"/>
        <v/>
      </c>
    </row>
    <row r="1911" spans="17:17" x14ac:dyDescent="0.35">
      <c r="Q1911" s="27" t="str">
        <f t="shared" si="39"/>
        <v/>
      </c>
    </row>
    <row r="1912" spans="17:17" x14ac:dyDescent="0.35">
      <c r="Q1912" s="27" t="str">
        <f t="shared" si="39"/>
        <v/>
      </c>
    </row>
    <row r="1913" spans="17:17" x14ac:dyDescent="0.35">
      <c r="Q1913" s="27" t="str">
        <f t="shared" si="39"/>
        <v/>
      </c>
    </row>
    <row r="1914" spans="17:17" x14ac:dyDescent="0.35">
      <c r="Q1914" s="27" t="str">
        <f t="shared" si="39"/>
        <v/>
      </c>
    </row>
    <row r="1915" spans="17:17" x14ac:dyDescent="0.35">
      <c r="Q1915" s="27" t="str">
        <f t="shared" si="39"/>
        <v/>
      </c>
    </row>
    <row r="1916" spans="17:17" x14ac:dyDescent="0.35">
      <c r="Q1916" s="27" t="str">
        <f t="shared" si="39"/>
        <v/>
      </c>
    </row>
    <row r="1917" spans="17:17" x14ac:dyDescent="0.35">
      <c r="Q1917" s="27" t="str">
        <f t="shared" si="39"/>
        <v/>
      </c>
    </row>
    <row r="1918" spans="17:17" x14ac:dyDescent="0.35">
      <c r="Q1918" s="27" t="str">
        <f t="shared" si="39"/>
        <v/>
      </c>
    </row>
    <row r="1919" spans="17:17" x14ac:dyDescent="0.35">
      <c r="Q1919" s="27" t="str">
        <f t="shared" si="39"/>
        <v/>
      </c>
    </row>
    <row r="1920" spans="17:17" x14ac:dyDescent="0.35">
      <c r="Q1920" s="27" t="str">
        <f t="shared" si="39"/>
        <v/>
      </c>
    </row>
    <row r="1921" spans="17:17" x14ac:dyDescent="0.35">
      <c r="Q1921" s="27" t="str">
        <f t="shared" si="39"/>
        <v/>
      </c>
    </row>
    <row r="1922" spans="17:17" x14ac:dyDescent="0.35">
      <c r="Q1922" s="27" t="str">
        <f t="shared" si="39"/>
        <v/>
      </c>
    </row>
    <row r="1923" spans="17:17" x14ac:dyDescent="0.35">
      <c r="Q1923" s="27" t="str">
        <f t="shared" si="39"/>
        <v/>
      </c>
    </row>
    <row r="1924" spans="17:17" x14ac:dyDescent="0.35">
      <c r="Q1924" s="27" t="str">
        <f t="shared" si="39"/>
        <v/>
      </c>
    </row>
    <row r="1925" spans="17:17" x14ac:dyDescent="0.35">
      <c r="Q1925" s="27" t="str">
        <f t="shared" si="39"/>
        <v/>
      </c>
    </row>
    <row r="1926" spans="17:17" x14ac:dyDescent="0.35">
      <c r="Q1926" s="27" t="str">
        <f t="shared" si="39"/>
        <v/>
      </c>
    </row>
    <row r="1927" spans="17:17" x14ac:dyDescent="0.35">
      <c r="Q1927" s="27" t="str">
        <f t="shared" si="39"/>
        <v/>
      </c>
    </row>
    <row r="1928" spans="17:17" x14ac:dyDescent="0.35">
      <c r="Q1928" s="27" t="str">
        <f t="shared" ref="Q1928:Q1952" si="40">+IF(A1928="","",MONTH(A1928))</f>
        <v/>
      </c>
    </row>
    <row r="1929" spans="17:17" x14ac:dyDescent="0.35">
      <c r="Q1929" s="27" t="str">
        <f t="shared" si="40"/>
        <v/>
      </c>
    </row>
    <row r="1930" spans="17:17" x14ac:dyDescent="0.35">
      <c r="Q1930" s="27" t="str">
        <f t="shared" si="40"/>
        <v/>
      </c>
    </row>
    <row r="1931" spans="17:17" x14ac:dyDescent="0.35">
      <c r="Q1931" s="27" t="str">
        <f t="shared" si="40"/>
        <v/>
      </c>
    </row>
    <row r="1932" spans="17:17" x14ac:dyDescent="0.35">
      <c r="Q1932" s="27" t="str">
        <f t="shared" si="40"/>
        <v/>
      </c>
    </row>
    <row r="1933" spans="17:17" x14ac:dyDescent="0.35">
      <c r="Q1933" s="27" t="str">
        <f t="shared" si="40"/>
        <v/>
      </c>
    </row>
    <row r="1934" spans="17:17" x14ac:dyDescent="0.35">
      <c r="Q1934" s="27" t="str">
        <f t="shared" si="40"/>
        <v/>
      </c>
    </row>
    <row r="1935" spans="17:17" x14ac:dyDescent="0.35">
      <c r="Q1935" s="27" t="str">
        <f t="shared" si="40"/>
        <v/>
      </c>
    </row>
    <row r="1936" spans="17:17" x14ac:dyDescent="0.35">
      <c r="Q1936" s="27" t="str">
        <f t="shared" si="40"/>
        <v/>
      </c>
    </row>
    <row r="1937" spans="17:17" x14ac:dyDescent="0.35">
      <c r="Q1937" s="27" t="str">
        <f t="shared" si="40"/>
        <v/>
      </c>
    </row>
    <row r="1938" spans="17:17" x14ac:dyDescent="0.35">
      <c r="Q1938" s="27" t="str">
        <f t="shared" si="40"/>
        <v/>
      </c>
    </row>
    <row r="1939" spans="17:17" x14ac:dyDescent="0.35">
      <c r="Q1939" s="27" t="str">
        <f t="shared" si="40"/>
        <v/>
      </c>
    </row>
    <row r="1940" spans="17:17" x14ac:dyDescent="0.35">
      <c r="Q1940" s="27" t="str">
        <f t="shared" si="40"/>
        <v/>
      </c>
    </row>
    <row r="1941" spans="17:17" x14ac:dyDescent="0.35">
      <c r="Q1941" s="27" t="str">
        <f t="shared" si="40"/>
        <v/>
      </c>
    </row>
    <row r="1942" spans="17:17" x14ac:dyDescent="0.35">
      <c r="Q1942" s="27" t="str">
        <f t="shared" si="40"/>
        <v/>
      </c>
    </row>
    <row r="1943" spans="17:17" x14ac:dyDescent="0.35">
      <c r="Q1943" s="27" t="str">
        <f t="shared" si="40"/>
        <v/>
      </c>
    </row>
    <row r="1944" spans="17:17" x14ac:dyDescent="0.35">
      <c r="Q1944" s="27" t="str">
        <f t="shared" si="40"/>
        <v/>
      </c>
    </row>
    <row r="1945" spans="17:17" x14ac:dyDescent="0.35">
      <c r="Q1945" s="27" t="str">
        <f t="shared" si="40"/>
        <v/>
      </c>
    </row>
    <row r="1946" spans="17:17" x14ac:dyDescent="0.35">
      <c r="Q1946" s="27" t="str">
        <f t="shared" si="40"/>
        <v/>
      </c>
    </row>
    <row r="1947" spans="17:17" x14ac:dyDescent="0.35">
      <c r="Q1947" s="27" t="str">
        <f t="shared" si="40"/>
        <v/>
      </c>
    </row>
    <row r="1948" spans="17:17" x14ac:dyDescent="0.35">
      <c r="Q1948" s="27" t="str">
        <f t="shared" si="40"/>
        <v/>
      </c>
    </row>
    <row r="1949" spans="17:17" x14ac:dyDescent="0.35">
      <c r="Q1949" s="27" t="str">
        <f t="shared" si="40"/>
        <v/>
      </c>
    </row>
    <row r="1950" spans="17:17" x14ac:dyDescent="0.35">
      <c r="Q1950" s="27" t="str">
        <f t="shared" si="40"/>
        <v/>
      </c>
    </row>
    <row r="1951" spans="17:17" x14ac:dyDescent="0.35">
      <c r="Q1951" s="27" t="str">
        <f t="shared" si="40"/>
        <v/>
      </c>
    </row>
    <row r="1952" spans="17:17" x14ac:dyDescent="0.35">
      <c r="Q1952" s="27" t="str">
        <f t="shared" si="40"/>
        <v/>
      </c>
    </row>
  </sheetData>
  <mergeCells count="2">
    <mergeCell ref="B3:C3"/>
    <mergeCell ref="B4:C4"/>
  </mergeCells>
  <pageMargins left="0.7" right="0.7" top="0.75" bottom="0.75" header="0.3" footer="0.3"/>
  <pageSetup orientation="portrait" r:id="rId1"/>
  <headerFooter>
    <oddFooter>&amp;C_x000D_&amp;1#&amp;"Calibri"&amp;10&amp;K000000 Klasa povjerljivosti / Confidentiality class: INTERNO /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</sheetPr>
  <dimension ref="A1:K913"/>
  <sheetViews>
    <sheetView zoomScale="90" zoomScaleNormal="90" workbookViewId="0">
      <pane ySplit="8" topLeftCell="A788" activePane="bottomLeft" state="frozen"/>
      <selection pane="bottomLeft" activeCell="G801" sqref="G801"/>
    </sheetView>
  </sheetViews>
  <sheetFormatPr defaultRowHeight="14.5" x14ac:dyDescent="0.35"/>
  <cols>
    <col min="1" max="1" width="25.1796875" customWidth="1"/>
    <col min="2" max="2" width="22.26953125" customWidth="1"/>
    <col min="3" max="3" width="61.54296875" bestFit="1" customWidth="1"/>
    <col min="4" max="4" width="7.54296875" customWidth="1"/>
    <col min="5" max="5" width="7.26953125" style="36" customWidth="1"/>
    <col min="6" max="6" width="8.54296875" style="36" customWidth="1"/>
    <col min="7" max="7" width="9.26953125" style="42" customWidth="1"/>
    <col min="8" max="8" width="10.453125" style="42" bestFit="1" customWidth="1"/>
    <col min="9" max="9" width="8.7265625" style="45"/>
    <col min="11" max="11" width="9" bestFit="1" customWidth="1"/>
  </cols>
  <sheetData>
    <row r="1" spans="1:10" ht="21" x14ac:dyDescent="0.35">
      <c r="A1" s="7" t="s">
        <v>18</v>
      </c>
    </row>
    <row r="2" spans="1:10" ht="17.5" x14ac:dyDescent="0.35">
      <c r="C2" s="4"/>
      <c r="D2" s="1"/>
      <c r="E2" s="37"/>
      <c r="F2" s="41"/>
    </row>
    <row r="3" spans="1:10" ht="18" customHeight="1" x14ac:dyDescent="0.35">
      <c r="A3" s="33" t="s">
        <v>16</v>
      </c>
      <c r="B3" s="70" t="s">
        <v>16</v>
      </c>
      <c r="C3" s="70"/>
      <c r="D3" s="1"/>
      <c r="E3" s="37"/>
      <c r="F3" s="41"/>
    </row>
    <row r="4" spans="1:10" ht="18" customHeight="1" x14ac:dyDescent="0.35">
      <c r="A4" s="33" t="s">
        <v>19</v>
      </c>
      <c r="B4" s="71" t="s">
        <v>17</v>
      </c>
      <c r="C4" s="71"/>
      <c r="D4" s="1"/>
      <c r="E4" s="37"/>
      <c r="F4" s="41"/>
    </row>
    <row r="5" spans="1:10" ht="17.5" x14ac:dyDescent="0.35">
      <c r="A5" s="33" t="s">
        <v>20</v>
      </c>
      <c r="B5" s="14" t="s">
        <v>93</v>
      </c>
      <c r="C5" s="11"/>
      <c r="D5" s="4"/>
      <c r="E5" s="38"/>
      <c r="F5" s="38"/>
      <c r="G5" s="43"/>
      <c r="H5" s="43"/>
    </row>
    <row r="6" spans="1:10" ht="17.5" x14ac:dyDescent="0.35">
      <c r="A6" s="33" t="s">
        <v>21</v>
      </c>
      <c r="B6" s="14" t="s">
        <v>94</v>
      </c>
      <c r="C6" s="11"/>
      <c r="D6" s="4"/>
      <c r="E6" s="38"/>
      <c r="F6" s="38"/>
      <c r="G6" s="43"/>
      <c r="H6" s="43"/>
    </row>
    <row r="7" spans="1:10" ht="18" thickBot="1" x14ac:dyDescent="0.4">
      <c r="A7" s="4"/>
      <c r="B7" s="4"/>
      <c r="C7" s="4"/>
      <c r="D7" s="4"/>
      <c r="E7" s="38"/>
      <c r="F7" s="38"/>
      <c r="G7" s="43"/>
      <c r="H7" s="43"/>
    </row>
    <row r="8" spans="1:10" ht="37.5" x14ac:dyDescent="0.35">
      <c r="A8" s="2" t="s">
        <v>13</v>
      </c>
      <c r="B8" s="3" t="s">
        <v>12</v>
      </c>
      <c r="C8" s="3" t="s">
        <v>10</v>
      </c>
      <c r="D8" s="3" t="s">
        <v>0</v>
      </c>
      <c r="E8" s="39" t="s">
        <v>1</v>
      </c>
      <c r="F8" s="3" t="s">
        <v>11</v>
      </c>
      <c r="G8" s="3" t="s">
        <v>81</v>
      </c>
      <c r="H8" s="3" t="s">
        <v>14</v>
      </c>
      <c r="I8" s="46" t="s">
        <v>15</v>
      </c>
    </row>
    <row r="9" spans="1:10" x14ac:dyDescent="0.35">
      <c r="A9" s="59">
        <f t="shared" ref="A9:A18" si="0">DATE(2025,3,1)</f>
        <v>45717</v>
      </c>
      <c r="B9" s="56"/>
      <c r="C9" s="57" t="s">
        <v>75</v>
      </c>
      <c r="D9" s="40" t="s">
        <v>2</v>
      </c>
      <c r="E9" s="57" t="s">
        <v>5</v>
      </c>
      <c r="F9" s="53" t="s">
        <v>4</v>
      </c>
      <c r="G9" s="58">
        <v>271.31655000000001</v>
      </c>
      <c r="H9" s="57">
        <v>2</v>
      </c>
      <c r="I9" s="54">
        <v>0</v>
      </c>
      <c r="J9" s="44"/>
    </row>
    <row r="10" spans="1:10" x14ac:dyDescent="0.35">
      <c r="A10" s="59">
        <f t="shared" si="0"/>
        <v>45717</v>
      </c>
      <c r="B10" s="56"/>
      <c r="C10" s="57" t="s">
        <v>72</v>
      </c>
      <c r="D10" s="40" t="s">
        <v>2</v>
      </c>
      <c r="E10" s="57" t="s">
        <v>5</v>
      </c>
      <c r="F10" s="53" t="s">
        <v>4</v>
      </c>
      <c r="G10" s="58">
        <v>83.636200000000002</v>
      </c>
      <c r="H10" s="57">
        <v>1</v>
      </c>
      <c r="I10" s="54">
        <v>0</v>
      </c>
    </row>
    <row r="11" spans="1:10" x14ac:dyDescent="0.35">
      <c r="A11" s="59">
        <f t="shared" si="0"/>
        <v>45717</v>
      </c>
      <c r="B11" s="56"/>
      <c r="C11" s="57" t="s">
        <v>70</v>
      </c>
      <c r="D11" s="40" t="s">
        <v>2</v>
      </c>
      <c r="E11" s="57" t="s">
        <v>5</v>
      </c>
      <c r="F11" s="53" t="s">
        <v>4</v>
      </c>
      <c r="G11" s="58">
        <v>380.13222352941199</v>
      </c>
      <c r="H11" s="57">
        <v>17</v>
      </c>
      <c r="I11" s="54">
        <v>0</v>
      </c>
    </row>
    <row r="12" spans="1:10" x14ac:dyDescent="0.35">
      <c r="A12" s="59">
        <f t="shared" si="0"/>
        <v>45717</v>
      </c>
      <c r="B12" s="56"/>
      <c r="C12" s="57" t="s">
        <v>73</v>
      </c>
      <c r="D12" s="40" t="s">
        <v>2</v>
      </c>
      <c r="E12" s="57" t="s">
        <v>5</v>
      </c>
      <c r="F12" s="53" t="s">
        <v>4</v>
      </c>
      <c r="G12" s="58">
        <v>17.410799999999998</v>
      </c>
      <c r="H12" s="57">
        <v>1</v>
      </c>
      <c r="I12" s="54">
        <v>0</v>
      </c>
    </row>
    <row r="13" spans="1:10" x14ac:dyDescent="0.35">
      <c r="A13" s="59">
        <f t="shared" si="0"/>
        <v>45717</v>
      </c>
      <c r="B13" s="56"/>
      <c r="C13" s="57" t="s">
        <v>74</v>
      </c>
      <c r="D13" s="40" t="s">
        <v>2</v>
      </c>
      <c r="E13" s="57" t="s">
        <v>5</v>
      </c>
      <c r="F13" s="53" t="s">
        <v>4</v>
      </c>
      <c r="G13" s="58">
        <v>25.6590666666667</v>
      </c>
      <c r="H13" s="57">
        <v>3</v>
      </c>
      <c r="I13" s="54">
        <v>0</v>
      </c>
    </row>
    <row r="14" spans="1:10" x14ac:dyDescent="0.35">
      <c r="A14" s="59">
        <f t="shared" si="0"/>
        <v>45717</v>
      </c>
      <c r="B14" s="56"/>
      <c r="C14" s="57" t="s">
        <v>86</v>
      </c>
      <c r="D14" s="40" t="s">
        <v>2</v>
      </c>
      <c r="E14" s="57" t="s">
        <v>5</v>
      </c>
      <c r="F14" s="53" t="s">
        <v>4</v>
      </c>
      <c r="G14" s="58">
        <v>267.110837</v>
      </c>
      <c r="H14" s="57">
        <v>100</v>
      </c>
      <c r="I14" s="54">
        <v>0</v>
      </c>
    </row>
    <row r="15" spans="1:10" x14ac:dyDescent="0.35">
      <c r="A15" s="59">
        <f t="shared" si="0"/>
        <v>45717</v>
      </c>
      <c r="B15" s="56"/>
      <c r="C15" s="57" t="s">
        <v>76</v>
      </c>
      <c r="D15" s="40" t="s">
        <v>2</v>
      </c>
      <c r="E15" s="57" t="s">
        <v>5</v>
      </c>
      <c r="F15" s="53" t="s">
        <v>4</v>
      </c>
      <c r="G15" s="58">
        <v>66.300899999999999</v>
      </c>
      <c r="H15" s="57">
        <v>1</v>
      </c>
      <c r="I15" s="54">
        <v>0</v>
      </c>
    </row>
    <row r="16" spans="1:10" x14ac:dyDescent="0.35">
      <c r="A16" s="59">
        <f t="shared" si="0"/>
        <v>45717</v>
      </c>
      <c r="B16" s="56"/>
      <c r="C16" s="57" t="s">
        <v>83</v>
      </c>
      <c r="D16" s="40" t="s">
        <v>2</v>
      </c>
      <c r="E16" s="57" t="s">
        <v>5</v>
      </c>
      <c r="F16" s="53" t="s">
        <v>4</v>
      </c>
      <c r="G16" s="58">
        <v>15.4116578431373</v>
      </c>
      <c r="H16" s="57">
        <v>102</v>
      </c>
      <c r="I16" s="54">
        <v>0</v>
      </c>
    </row>
    <row r="17" spans="1:11" x14ac:dyDescent="0.35">
      <c r="A17" s="59">
        <f t="shared" si="0"/>
        <v>45717</v>
      </c>
      <c r="B17" s="56"/>
      <c r="C17" s="57" t="s">
        <v>85</v>
      </c>
      <c r="D17" s="40" t="s">
        <v>2</v>
      </c>
      <c r="E17" s="57" t="s">
        <v>5</v>
      </c>
      <c r="F17" s="53" t="s">
        <v>4</v>
      </c>
      <c r="G17" s="58">
        <v>208.91738947368401</v>
      </c>
      <c r="H17" s="57">
        <v>304</v>
      </c>
      <c r="I17" s="54">
        <v>0</v>
      </c>
    </row>
    <row r="18" spans="1:11" x14ac:dyDescent="0.35">
      <c r="A18" s="59">
        <f t="shared" si="0"/>
        <v>45717</v>
      </c>
      <c r="B18" s="56"/>
      <c r="C18" s="57" t="s">
        <v>71</v>
      </c>
      <c r="D18" s="40" t="s">
        <v>2</v>
      </c>
      <c r="E18" s="57" t="s">
        <v>5</v>
      </c>
      <c r="F18" s="53" t="s">
        <v>4</v>
      </c>
      <c r="G18" s="58">
        <v>250.51566348684199</v>
      </c>
      <c r="H18" s="57">
        <v>304</v>
      </c>
      <c r="I18" s="54">
        <v>0</v>
      </c>
    </row>
    <row r="19" spans="1:11" x14ac:dyDescent="0.35">
      <c r="A19" s="59">
        <f>DATE(2025,3,2)</f>
        <v>45718</v>
      </c>
      <c r="B19" s="56"/>
      <c r="C19" s="57" t="s">
        <v>83</v>
      </c>
      <c r="D19" s="40" t="s">
        <v>2</v>
      </c>
      <c r="E19" s="57" t="s">
        <v>5</v>
      </c>
      <c r="F19" s="53" t="s">
        <v>4</v>
      </c>
      <c r="G19" s="58">
        <v>16.208311999999999</v>
      </c>
      <c r="H19" s="57">
        <v>100</v>
      </c>
      <c r="I19" s="54">
        <v>0</v>
      </c>
      <c r="K19" s="60"/>
    </row>
    <row r="20" spans="1:11" x14ac:dyDescent="0.35">
      <c r="A20" s="59">
        <f t="shared" ref="A20:A23" si="1">DATE(2025,3,2)</f>
        <v>45718</v>
      </c>
      <c r="B20" s="56"/>
      <c r="C20" s="57" t="s">
        <v>71</v>
      </c>
      <c r="D20" s="40" t="s">
        <v>2</v>
      </c>
      <c r="E20" s="57" t="s">
        <v>5</v>
      </c>
      <c r="F20" s="53" t="s">
        <v>4</v>
      </c>
      <c r="G20" s="58">
        <v>287.30227772511802</v>
      </c>
      <c r="H20" s="57">
        <v>211</v>
      </c>
      <c r="I20" s="54">
        <v>0</v>
      </c>
      <c r="K20" s="60"/>
    </row>
    <row r="21" spans="1:11" x14ac:dyDescent="0.35">
      <c r="A21" s="59">
        <f t="shared" si="1"/>
        <v>45718</v>
      </c>
      <c r="B21" s="56"/>
      <c r="C21" s="57" t="s">
        <v>70</v>
      </c>
      <c r="D21" s="40" t="s">
        <v>2</v>
      </c>
      <c r="E21" s="57" t="s">
        <v>5</v>
      </c>
      <c r="F21" s="53" t="s">
        <v>4</v>
      </c>
      <c r="G21" s="58">
        <v>612.23090000000002</v>
      </c>
      <c r="H21" s="57">
        <v>4</v>
      </c>
      <c r="I21" s="54">
        <v>0</v>
      </c>
      <c r="K21" s="60"/>
    </row>
    <row r="22" spans="1:11" x14ac:dyDescent="0.35">
      <c r="A22" s="59">
        <f t="shared" si="1"/>
        <v>45718</v>
      </c>
      <c r="B22" s="56"/>
      <c r="C22" s="57" t="s">
        <v>85</v>
      </c>
      <c r="D22" s="40" t="s">
        <v>2</v>
      </c>
      <c r="E22" s="57" t="s">
        <v>5</v>
      </c>
      <c r="F22" s="53" t="s">
        <v>4</v>
      </c>
      <c r="G22" s="58">
        <v>210.22680805687199</v>
      </c>
      <c r="H22" s="57">
        <v>211</v>
      </c>
      <c r="I22" s="54">
        <v>0</v>
      </c>
      <c r="K22" s="60"/>
    </row>
    <row r="23" spans="1:11" x14ac:dyDescent="0.35">
      <c r="A23" s="59">
        <f t="shared" si="1"/>
        <v>45718</v>
      </c>
      <c r="B23" s="56"/>
      <c r="C23" s="57" t="s">
        <v>86</v>
      </c>
      <c r="D23" s="40" t="s">
        <v>2</v>
      </c>
      <c r="E23" s="57" t="s">
        <v>5</v>
      </c>
      <c r="F23" s="53" t="s">
        <v>4</v>
      </c>
      <c r="G23" s="58">
        <v>259.52963399999999</v>
      </c>
      <c r="H23" s="57">
        <v>100</v>
      </c>
      <c r="I23" s="54">
        <v>0</v>
      </c>
      <c r="K23" s="60"/>
    </row>
    <row r="24" spans="1:11" x14ac:dyDescent="0.35">
      <c r="A24" s="59">
        <f>A23</f>
        <v>45718</v>
      </c>
      <c r="B24" s="56"/>
      <c r="C24" s="57" t="s">
        <v>72</v>
      </c>
      <c r="D24" s="40" t="s">
        <v>2</v>
      </c>
      <c r="E24" s="57" t="s">
        <v>5</v>
      </c>
      <c r="F24" s="53" t="s">
        <v>4</v>
      </c>
      <c r="G24" s="58">
        <v>75.5167</v>
      </c>
      <c r="H24" s="57">
        <v>1</v>
      </c>
      <c r="I24" s="54">
        <v>0</v>
      </c>
      <c r="K24" s="60"/>
    </row>
    <row r="25" spans="1:11" x14ac:dyDescent="0.35">
      <c r="A25" s="59">
        <f>A19+1</f>
        <v>45719</v>
      </c>
      <c r="B25" s="56"/>
      <c r="C25" s="57" t="s">
        <v>85</v>
      </c>
      <c r="D25" s="40" t="s">
        <v>2</v>
      </c>
      <c r="E25" s="57" t="s">
        <v>5</v>
      </c>
      <c r="F25" s="53" t="s">
        <v>4</v>
      </c>
      <c r="G25" s="58">
        <v>227.43786033333299</v>
      </c>
      <c r="H25" s="57">
        <v>300</v>
      </c>
      <c r="I25" s="54">
        <v>0</v>
      </c>
      <c r="K25" s="60"/>
    </row>
    <row r="26" spans="1:11" x14ac:dyDescent="0.35">
      <c r="A26" s="59">
        <f t="shared" ref="A26:A30" si="2">A20+1</f>
        <v>45719</v>
      </c>
      <c r="B26" s="56"/>
      <c r="C26" s="57" t="s">
        <v>70</v>
      </c>
      <c r="D26" s="40" t="s">
        <v>2</v>
      </c>
      <c r="E26" s="57" t="s">
        <v>5</v>
      </c>
      <c r="F26" s="53" t="s">
        <v>4</v>
      </c>
      <c r="G26" s="58">
        <v>451.26771250000002</v>
      </c>
      <c r="H26" s="57">
        <v>16</v>
      </c>
      <c r="I26" s="54">
        <v>0</v>
      </c>
      <c r="K26" s="60"/>
    </row>
    <row r="27" spans="1:11" x14ac:dyDescent="0.35">
      <c r="A27" s="59">
        <f t="shared" si="2"/>
        <v>45719</v>
      </c>
      <c r="B27" s="56"/>
      <c r="C27" s="57" t="s">
        <v>83</v>
      </c>
      <c r="D27" s="40" t="s">
        <v>2</v>
      </c>
      <c r="E27" s="57" t="s">
        <v>5</v>
      </c>
      <c r="F27" s="53" t="s">
        <v>4</v>
      </c>
      <c r="G27" s="58">
        <v>19.033085</v>
      </c>
      <c r="H27" s="57">
        <v>100</v>
      </c>
      <c r="I27" s="54">
        <v>0</v>
      </c>
      <c r="K27" s="60"/>
    </row>
    <row r="28" spans="1:11" x14ac:dyDescent="0.35">
      <c r="A28" s="59">
        <f t="shared" si="2"/>
        <v>45719</v>
      </c>
      <c r="B28" s="56"/>
      <c r="C28" s="57" t="s">
        <v>74</v>
      </c>
      <c r="D28" s="40" t="s">
        <v>2</v>
      </c>
      <c r="E28" s="57" t="s">
        <v>5</v>
      </c>
      <c r="F28" s="53" t="s">
        <v>4</v>
      </c>
      <c r="G28" s="58">
        <v>16.5656833333333</v>
      </c>
      <c r="H28" s="57">
        <v>6</v>
      </c>
      <c r="I28" s="54">
        <v>0</v>
      </c>
      <c r="K28" s="60"/>
    </row>
    <row r="29" spans="1:11" x14ac:dyDescent="0.35">
      <c r="A29" s="59">
        <f t="shared" si="2"/>
        <v>45719</v>
      </c>
      <c r="B29" s="56"/>
      <c r="C29" s="57" t="s">
        <v>71</v>
      </c>
      <c r="D29" s="40" t="s">
        <v>2</v>
      </c>
      <c r="E29" s="57" t="s">
        <v>5</v>
      </c>
      <c r="F29" s="53" t="s">
        <v>4</v>
      </c>
      <c r="G29" s="58">
        <v>282.25888866666702</v>
      </c>
      <c r="H29" s="57">
        <v>300</v>
      </c>
      <c r="I29" s="54">
        <v>0</v>
      </c>
      <c r="K29" s="60"/>
    </row>
    <row r="30" spans="1:11" x14ac:dyDescent="0.35">
      <c r="A30" s="59">
        <f t="shared" si="2"/>
        <v>45719</v>
      </c>
      <c r="B30" s="56"/>
      <c r="C30" s="57" t="s">
        <v>86</v>
      </c>
      <c r="D30" s="40" t="s">
        <v>2</v>
      </c>
      <c r="E30" s="57" t="s">
        <v>5</v>
      </c>
      <c r="F30" s="53" t="s">
        <v>4</v>
      </c>
      <c r="G30" s="58">
        <v>288.85079899999999</v>
      </c>
      <c r="H30" s="57">
        <v>100</v>
      </c>
      <c r="I30" s="54">
        <v>0</v>
      </c>
      <c r="K30" s="60"/>
    </row>
    <row r="31" spans="1:11" x14ac:dyDescent="0.35">
      <c r="A31" s="59">
        <f>DATE(2025,3,4)</f>
        <v>45720</v>
      </c>
      <c r="B31" s="56"/>
      <c r="C31" s="57" t="s">
        <v>70</v>
      </c>
      <c r="D31" s="40" t="s">
        <v>2</v>
      </c>
      <c r="E31" s="57" t="s">
        <v>5</v>
      </c>
      <c r="F31" s="53" t="s">
        <v>4</v>
      </c>
      <c r="G31" s="58">
        <v>475.59459375</v>
      </c>
      <c r="H31" s="57">
        <v>16</v>
      </c>
      <c r="I31" s="54">
        <v>0</v>
      </c>
      <c r="K31" s="60"/>
    </row>
    <row r="32" spans="1:11" x14ac:dyDescent="0.35">
      <c r="A32" s="59">
        <f t="shared" ref="A32:A38" si="3">DATE(2025,3,4)</f>
        <v>45720</v>
      </c>
      <c r="B32" s="56"/>
      <c r="C32" s="57" t="s">
        <v>72</v>
      </c>
      <c r="D32" s="40" t="s">
        <v>2</v>
      </c>
      <c r="E32" s="57" t="s">
        <v>5</v>
      </c>
      <c r="F32" s="53" t="s">
        <v>4</v>
      </c>
      <c r="G32" s="58">
        <v>27.575199999999999</v>
      </c>
      <c r="H32" s="57">
        <v>11</v>
      </c>
      <c r="I32" s="54">
        <v>0</v>
      </c>
      <c r="K32" s="60"/>
    </row>
    <row r="33" spans="1:11" x14ac:dyDescent="0.35">
      <c r="A33" s="59">
        <f t="shared" si="3"/>
        <v>45720</v>
      </c>
      <c r="B33" s="56"/>
      <c r="C33" s="57" t="s">
        <v>83</v>
      </c>
      <c r="D33" s="51" t="s">
        <v>2</v>
      </c>
      <c r="E33" s="57" t="s">
        <v>5</v>
      </c>
      <c r="F33" s="55" t="s">
        <v>4</v>
      </c>
      <c r="G33" s="58">
        <v>14.9665851485149</v>
      </c>
      <c r="H33" s="57">
        <v>101</v>
      </c>
      <c r="I33" s="54">
        <v>0</v>
      </c>
      <c r="K33" s="60"/>
    </row>
    <row r="34" spans="1:11" x14ac:dyDescent="0.35">
      <c r="A34" s="59">
        <f t="shared" si="3"/>
        <v>45720</v>
      </c>
      <c r="B34" s="56"/>
      <c r="C34" s="57" t="s">
        <v>71</v>
      </c>
      <c r="D34" s="51" t="s">
        <v>2</v>
      </c>
      <c r="E34" s="57" t="s">
        <v>5</v>
      </c>
      <c r="F34" s="55" t="s">
        <v>4</v>
      </c>
      <c r="G34" s="58">
        <v>274.640903135889</v>
      </c>
      <c r="H34" s="57">
        <v>287</v>
      </c>
      <c r="I34" s="54">
        <v>0</v>
      </c>
      <c r="K34" s="60"/>
    </row>
    <row r="35" spans="1:11" x14ac:dyDescent="0.35">
      <c r="A35" s="59">
        <f t="shared" si="3"/>
        <v>45720</v>
      </c>
      <c r="B35" s="56"/>
      <c r="C35" s="57" t="s">
        <v>85</v>
      </c>
      <c r="D35" s="51" t="s">
        <v>2</v>
      </c>
      <c r="E35" s="57" t="s">
        <v>5</v>
      </c>
      <c r="F35" s="55" t="s">
        <v>4</v>
      </c>
      <c r="G35" s="58">
        <v>226.36298675958199</v>
      </c>
      <c r="H35" s="57">
        <v>287</v>
      </c>
      <c r="I35" s="54">
        <v>0</v>
      </c>
      <c r="K35" s="60"/>
    </row>
    <row r="36" spans="1:11" x14ac:dyDescent="0.35">
      <c r="A36" s="59">
        <f t="shared" si="3"/>
        <v>45720</v>
      </c>
      <c r="B36" s="56"/>
      <c r="C36" s="57" t="s">
        <v>73</v>
      </c>
      <c r="D36" s="51" t="s">
        <v>2</v>
      </c>
      <c r="E36" s="57" t="s">
        <v>5</v>
      </c>
      <c r="F36" s="55" t="s">
        <v>4</v>
      </c>
      <c r="G36" s="58">
        <v>79.316040000000001</v>
      </c>
      <c r="H36" s="57">
        <v>5</v>
      </c>
      <c r="I36" s="54">
        <v>0</v>
      </c>
      <c r="K36" s="60"/>
    </row>
    <row r="37" spans="1:11" x14ac:dyDescent="0.35">
      <c r="A37" s="59">
        <f t="shared" si="3"/>
        <v>45720</v>
      </c>
      <c r="B37" s="56"/>
      <c r="C37" s="57" t="s">
        <v>74</v>
      </c>
      <c r="D37" s="51" t="s">
        <v>2</v>
      </c>
      <c r="E37" s="57" t="s">
        <v>5</v>
      </c>
      <c r="F37" s="55" t="s">
        <v>4</v>
      </c>
      <c r="G37" s="58">
        <v>32.734494444444401</v>
      </c>
      <c r="H37" s="57">
        <v>18</v>
      </c>
      <c r="I37" s="54">
        <v>0</v>
      </c>
      <c r="K37" s="60"/>
    </row>
    <row r="38" spans="1:11" x14ac:dyDescent="0.35">
      <c r="A38" s="59">
        <f t="shared" si="3"/>
        <v>45720</v>
      </c>
      <c r="B38" s="56"/>
      <c r="C38" s="57" t="s">
        <v>86</v>
      </c>
      <c r="D38" s="51" t="s">
        <v>2</v>
      </c>
      <c r="E38" s="57" t="s">
        <v>5</v>
      </c>
      <c r="F38" s="55" t="s">
        <v>4</v>
      </c>
      <c r="G38" s="58">
        <v>280.39967999999999</v>
      </c>
      <c r="H38" s="57">
        <v>100</v>
      </c>
      <c r="I38" s="54">
        <v>0</v>
      </c>
      <c r="K38" s="60"/>
    </row>
    <row r="39" spans="1:11" x14ac:dyDescent="0.35">
      <c r="A39" s="59">
        <f>DATE(2025,3,5)</f>
        <v>45721</v>
      </c>
      <c r="B39" s="56"/>
      <c r="C39" s="57" t="s">
        <v>72</v>
      </c>
      <c r="D39" s="51" t="s">
        <v>2</v>
      </c>
      <c r="E39" s="57" t="s">
        <v>5</v>
      </c>
      <c r="F39" s="55" t="s">
        <v>4</v>
      </c>
      <c r="G39" s="58">
        <v>39.263633333333303</v>
      </c>
      <c r="H39" s="57">
        <v>3</v>
      </c>
      <c r="I39" s="54">
        <v>0</v>
      </c>
      <c r="K39" s="60"/>
    </row>
    <row r="40" spans="1:11" x14ac:dyDescent="0.35">
      <c r="A40" s="59">
        <f t="shared" ref="A40:A48" si="4">DATE(2025,3,5)</f>
        <v>45721</v>
      </c>
      <c r="B40" s="56"/>
      <c r="C40" s="57" t="s">
        <v>85</v>
      </c>
      <c r="D40" s="51" t="s">
        <v>2</v>
      </c>
      <c r="E40" s="57" t="s">
        <v>5</v>
      </c>
      <c r="F40" s="55" t="s">
        <v>4</v>
      </c>
      <c r="G40" s="58">
        <v>244.55805366666701</v>
      </c>
      <c r="H40" s="57">
        <v>300</v>
      </c>
      <c r="I40" s="54">
        <v>0</v>
      </c>
      <c r="K40" s="60"/>
    </row>
    <row r="41" spans="1:11" x14ac:dyDescent="0.35">
      <c r="A41" s="59">
        <f t="shared" si="4"/>
        <v>45721</v>
      </c>
      <c r="B41" s="56"/>
      <c r="C41" s="57" t="s">
        <v>73</v>
      </c>
      <c r="D41" s="51" t="s">
        <v>2</v>
      </c>
      <c r="E41" s="57" t="s">
        <v>5</v>
      </c>
      <c r="F41" s="55" t="s">
        <v>4</v>
      </c>
      <c r="G41" s="58">
        <v>136.57339999999999</v>
      </c>
      <c r="H41" s="57">
        <v>3</v>
      </c>
      <c r="I41" s="54">
        <v>0</v>
      </c>
      <c r="K41" s="60"/>
    </row>
    <row r="42" spans="1:11" x14ac:dyDescent="0.35">
      <c r="A42" s="59">
        <f t="shared" si="4"/>
        <v>45721</v>
      </c>
      <c r="B42" s="56"/>
      <c r="C42" s="57" t="s">
        <v>83</v>
      </c>
      <c r="D42" s="51" t="s">
        <v>2</v>
      </c>
      <c r="E42" s="57" t="s">
        <v>5</v>
      </c>
      <c r="F42" s="55" t="s">
        <v>4</v>
      </c>
      <c r="G42" s="58">
        <v>15.208723000000001</v>
      </c>
      <c r="H42" s="57">
        <v>100</v>
      </c>
      <c r="I42" s="54">
        <v>0</v>
      </c>
      <c r="K42" s="60"/>
    </row>
    <row r="43" spans="1:11" x14ac:dyDescent="0.35">
      <c r="A43" s="59">
        <f t="shared" si="4"/>
        <v>45721</v>
      </c>
      <c r="B43" s="56"/>
      <c r="C43" s="57" t="s">
        <v>76</v>
      </c>
      <c r="D43" s="51" t="s">
        <v>2</v>
      </c>
      <c r="E43" s="57" t="s">
        <v>5</v>
      </c>
      <c r="F43" s="55" t="s">
        <v>4</v>
      </c>
      <c r="G43" s="58">
        <v>60.176333333333297</v>
      </c>
      <c r="H43" s="57">
        <v>3</v>
      </c>
      <c r="I43" s="54">
        <v>0</v>
      </c>
      <c r="K43" s="60"/>
    </row>
    <row r="44" spans="1:11" x14ac:dyDescent="0.35">
      <c r="A44" s="59">
        <f t="shared" si="4"/>
        <v>45721</v>
      </c>
      <c r="B44" s="56"/>
      <c r="C44" s="57" t="s">
        <v>70</v>
      </c>
      <c r="D44" s="51" t="s">
        <v>2</v>
      </c>
      <c r="E44" s="57" t="s">
        <v>5</v>
      </c>
      <c r="F44" s="55" t="s">
        <v>4</v>
      </c>
      <c r="G44" s="58">
        <v>454.45839999999998</v>
      </c>
      <c r="H44" s="57">
        <v>17</v>
      </c>
      <c r="I44" s="54">
        <v>0</v>
      </c>
      <c r="K44" s="60"/>
    </row>
    <row r="45" spans="1:11" x14ac:dyDescent="0.35">
      <c r="A45" s="59">
        <f t="shared" si="4"/>
        <v>45721</v>
      </c>
      <c r="B45" s="56"/>
      <c r="C45" s="57" t="s">
        <v>71</v>
      </c>
      <c r="D45" s="51" t="s">
        <v>2</v>
      </c>
      <c r="E45" s="57" t="s">
        <v>5</v>
      </c>
      <c r="F45" s="55" t="s">
        <v>4</v>
      </c>
      <c r="G45" s="58">
        <v>281.37240466666702</v>
      </c>
      <c r="H45" s="57">
        <v>300</v>
      </c>
      <c r="I45" s="54">
        <v>0</v>
      </c>
      <c r="K45" s="60"/>
    </row>
    <row r="46" spans="1:11" x14ac:dyDescent="0.35">
      <c r="A46" s="59">
        <f>DATE(2025,3,5)</f>
        <v>45721</v>
      </c>
      <c r="B46" s="56"/>
      <c r="C46" s="57" t="s">
        <v>75</v>
      </c>
      <c r="D46" s="51" t="s">
        <v>2</v>
      </c>
      <c r="E46" s="57" t="s">
        <v>5</v>
      </c>
      <c r="F46" s="55" t="s">
        <v>4</v>
      </c>
      <c r="G46" s="58">
        <v>196.29470000000001</v>
      </c>
      <c r="H46" s="57">
        <v>4</v>
      </c>
      <c r="I46" s="54">
        <v>0</v>
      </c>
      <c r="K46" s="60"/>
    </row>
    <row r="47" spans="1:11" x14ac:dyDescent="0.35">
      <c r="A47" s="59">
        <f t="shared" si="4"/>
        <v>45721</v>
      </c>
      <c r="B47" s="56"/>
      <c r="C47" s="57" t="s">
        <v>74</v>
      </c>
      <c r="D47" s="51" t="s">
        <v>2</v>
      </c>
      <c r="E47" s="57" t="s">
        <v>5</v>
      </c>
      <c r="F47" s="55" t="s">
        <v>4</v>
      </c>
      <c r="G47" s="58">
        <v>152.71671000000001</v>
      </c>
      <c r="H47" s="57">
        <v>10</v>
      </c>
      <c r="I47" s="54">
        <v>0</v>
      </c>
      <c r="K47" s="60"/>
    </row>
    <row r="48" spans="1:11" x14ac:dyDescent="0.35">
      <c r="A48" s="59">
        <f t="shared" si="4"/>
        <v>45721</v>
      </c>
      <c r="B48" s="56"/>
      <c r="C48" s="57" t="s">
        <v>86</v>
      </c>
      <c r="D48" s="40" t="s">
        <v>2</v>
      </c>
      <c r="E48" s="57" t="s">
        <v>5</v>
      </c>
      <c r="F48" s="53" t="s">
        <v>4</v>
      </c>
      <c r="G48" s="58">
        <v>299.04918199999997</v>
      </c>
      <c r="H48" s="57">
        <v>100</v>
      </c>
      <c r="I48" s="54">
        <v>0</v>
      </c>
      <c r="K48" s="60"/>
    </row>
    <row r="49" spans="1:11" x14ac:dyDescent="0.35">
      <c r="A49" s="59">
        <f>DATE(2025,3,6)</f>
        <v>45722</v>
      </c>
      <c r="B49" s="56"/>
      <c r="C49" s="57" t="s">
        <v>70</v>
      </c>
      <c r="D49" s="40" t="s">
        <v>2</v>
      </c>
      <c r="E49" s="57" t="s">
        <v>5</v>
      </c>
      <c r="F49" s="53" t="s">
        <v>4</v>
      </c>
      <c r="G49" s="58">
        <v>516.96753888888895</v>
      </c>
      <c r="H49" s="57">
        <v>18</v>
      </c>
      <c r="I49" s="54">
        <v>0</v>
      </c>
      <c r="K49" s="60"/>
    </row>
    <row r="50" spans="1:11" x14ac:dyDescent="0.35">
      <c r="A50" s="59">
        <f t="shared" ref="A50:A58" si="5">DATE(2025,3,6)</f>
        <v>45722</v>
      </c>
      <c r="B50" s="56"/>
      <c r="C50" s="57" t="s">
        <v>71</v>
      </c>
      <c r="D50" s="40" t="s">
        <v>2</v>
      </c>
      <c r="E50" s="57" t="s">
        <v>5</v>
      </c>
      <c r="F50" s="53" t="s">
        <v>4</v>
      </c>
      <c r="G50" s="58">
        <v>285.30563289473702</v>
      </c>
      <c r="H50" s="57">
        <v>304</v>
      </c>
      <c r="I50" s="54">
        <v>0</v>
      </c>
      <c r="K50" s="60"/>
    </row>
    <row r="51" spans="1:11" x14ac:dyDescent="0.35">
      <c r="A51" s="59">
        <f t="shared" si="5"/>
        <v>45722</v>
      </c>
      <c r="B51" s="56"/>
      <c r="C51" s="57" t="s">
        <v>86</v>
      </c>
      <c r="D51" s="40" t="s">
        <v>2</v>
      </c>
      <c r="E51" s="57" t="s">
        <v>5</v>
      </c>
      <c r="F51" s="53" t="s">
        <v>4</v>
      </c>
      <c r="G51" s="58">
        <v>290.79602358490598</v>
      </c>
      <c r="H51" s="57">
        <v>106</v>
      </c>
      <c r="I51" s="54">
        <v>0</v>
      </c>
      <c r="K51" s="60"/>
    </row>
    <row r="52" spans="1:11" x14ac:dyDescent="0.35">
      <c r="A52" s="59">
        <f t="shared" si="5"/>
        <v>45722</v>
      </c>
      <c r="B52" s="56"/>
      <c r="C52" s="57" t="s">
        <v>83</v>
      </c>
      <c r="D52" s="40" t="s">
        <v>2</v>
      </c>
      <c r="E52" s="57" t="s">
        <v>5</v>
      </c>
      <c r="F52" s="53" t="s">
        <v>4</v>
      </c>
      <c r="G52" s="58">
        <v>17.024768999999999</v>
      </c>
      <c r="H52" s="57">
        <v>100</v>
      </c>
      <c r="I52" s="54">
        <v>0</v>
      </c>
      <c r="K52" s="60"/>
    </row>
    <row r="53" spans="1:11" x14ac:dyDescent="0.35">
      <c r="A53" s="59">
        <f t="shared" si="5"/>
        <v>45722</v>
      </c>
      <c r="B53" s="56"/>
      <c r="C53" s="57" t="s">
        <v>76</v>
      </c>
      <c r="D53" s="40" t="s">
        <v>2</v>
      </c>
      <c r="E53" s="57" t="s">
        <v>5</v>
      </c>
      <c r="F53" s="53" t="s">
        <v>4</v>
      </c>
      <c r="G53" s="58">
        <v>54.629249999999999</v>
      </c>
      <c r="H53" s="57">
        <v>2</v>
      </c>
      <c r="I53" s="54">
        <v>0</v>
      </c>
      <c r="K53" s="60"/>
    </row>
    <row r="54" spans="1:11" x14ac:dyDescent="0.35">
      <c r="A54" s="59">
        <f t="shared" si="5"/>
        <v>45722</v>
      </c>
      <c r="B54" s="56"/>
      <c r="C54" s="57" t="s">
        <v>72</v>
      </c>
      <c r="D54" s="40" t="s">
        <v>2</v>
      </c>
      <c r="E54" s="57" t="s">
        <v>5</v>
      </c>
      <c r="F54" s="53" t="s">
        <v>4</v>
      </c>
      <c r="G54" s="58">
        <v>37.350466666666698</v>
      </c>
      <c r="H54" s="57">
        <v>3</v>
      </c>
      <c r="I54" s="54">
        <v>0</v>
      </c>
      <c r="K54" s="60"/>
    </row>
    <row r="55" spans="1:11" x14ac:dyDescent="0.35">
      <c r="A55" s="59">
        <f t="shared" si="5"/>
        <v>45722</v>
      </c>
      <c r="B55" s="56"/>
      <c r="C55" s="57" t="s">
        <v>85</v>
      </c>
      <c r="D55" s="40" t="s">
        <v>2</v>
      </c>
      <c r="E55" s="57" t="s">
        <v>5</v>
      </c>
      <c r="F55" s="53" t="s">
        <v>4</v>
      </c>
      <c r="G55" s="58">
        <v>237.49310394736801</v>
      </c>
      <c r="H55" s="57">
        <v>304</v>
      </c>
      <c r="I55" s="54">
        <v>0</v>
      </c>
      <c r="K55" s="60"/>
    </row>
    <row r="56" spans="1:11" x14ac:dyDescent="0.35">
      <c r="A56" s="59">
        <f>DATE(2025,3,6)</f>
        <v>45722</v>
      </c>
      <c r="B56" s="56"/>
      <c r="C56" s="57" t="s">
        <v>75</v>
      </c>
      <c r="D56" s="40" t="s">
        <v>2</v>
      </c>
      <c r="E56" s="57" t="s">
        <v>5</v>
      </c>
      <c r="F56" s="53" t="s">
        <v>4</v>
      </c>
      <c r="G56" s="58">
        <v>244.39087499999999</v>
      </c>
      <c r="H56" s="57">
        <v>4</v>
      </c>
      <c r="I56" s="54">
        <v>0</v>
      </c>
      <c r="K56" s="60"/>
    </row>
    <row r="57" spans="1:11" x14ac:dyDescent="0.35">
      <c r="A57" s="59">
        <f t="shared" si="5"/>
        <v>45722</v>
      </c>
      <c r="B57" s="56"/>
      <c r="C57" s="57" t="s">
        <v>73</v>
      </c>
      <c r="D57" s="40" t="s">
        <v>2</v>
      </c>
      <c r="E57" s="57" t="s">
        <v>5</v>
      </c>
      <c r="F57" s="53" t="s">
        <v>4</v>
      </c>
      <c r="G57" s="58">
        <v>91.489833333333394</v>
      </c>
      <c r="H57" s="57">
        <v>3</v>
      </c>
      <c r="I57" s="54">
        <v>0</v>
      </c>
      <c r="K57" s="60"/>
    </row>
    <row r="58" spans="1:11" x14ac:dyDescent="0.35">
      <c r="A58" s="59">
        <f t="shared" si="5"/>
        <v>45722</v>
      </c>
      <c r="B58" s="56"/>
      <c r="C58" s="57" t="s">
        <v>74</v>
      </c>
      <c r="D58" s="40" t="s">
        <v>2</v>
      </c>
      <c r="E58" s="57" t="s">
        <v>5</v>
      </c>
      <c r="F58" s="53" t="s">
        <v>4</v>
      </c>
      <c r="G58" s="58">
        <v>198.03137142857099</v>
      </c>
      <c r="H58" s="57">
        <v>7</v>
      </c>
      <c r="I58" s="54">
        <v>0</v>
      </c>
      <c r="K58" s="60"/>
    </row>
    <row r="59" spans="1:11" x14ac:dyDescent="0.35">
      <c r="A59" s="59">
        <f>DATE(2025,3,7)</f>
        <v>45723</v>
      </c>
      <c r="B59" s="56"/>
      <c r="C59" s="57" t="s">
        <v>85</v>
      </c>
      <c r="D59" s="40" t="s">
        <v>2</v>
      </c>
      <c r="E59" s="57" t="s">
        <v>5</v>
      </c>
      <c r="F59" s="53" t="s">
        <v>4</v>
      </c>
      <c r="G59" s="58">
        <v>239.93358151815201</v>
      </c>
      <c r="H59" s="57">
        <v>303</v>
      </c>
      <c r="I59" s="54">
        <v>0</v>
      </c>
      <c r="K59" s="60"/>
    </row>
    <row r="60" spans="1:11" x14ac:dyDescent="0.35">
      <c r="A60" s="59">
        <f t="shared" ref="A60:A68" si="6">DATE(2025,3,7)</f>
        <v>45723</v>
      </c>
      <c r="B60" s="56"/>
      <c r="C60" s="57" t="s">
        <v>83</v>
      </c>
      <c r="D60" s="40" t="s">
        <v>2</v>
      </c>
      <c r="E60" s="57" t="s">
        <v>5</v>
      </c>
      <c r="F60" s="53" t="s">
        <v>4</v>
      </c>
      <c r="G60" s="58">
        <v>19.862338000000001</v>
      </c>
      <c r="H60" s="57">
        <v>100</v>
      </c>
      <c r="I60" s="54">
        <v>0</v>
      </c>
      <c r="K60" s="60"/>
    </row>
    <row r="61" spans="1:11" x14ac:dyDescent="0.35">
      <c r="A61" s="59">
        <f t="shared" si="6"/>
        <v>45723</v>
      </c>
      <c r="B61" s="56"/>
      <c r="C61" s="57" t="s">
        <v>71</v>
      </c>
      <c r="D61" s="40" t="s">
        <v>2</v>
      </c>
      <c r="E61" s="57" t="s">
        <v>5</v>
      </c>
      <c r="F61" s="53" t="s">
        <v>4</v>
      </c>
      <c r="G61" s="58">
        <v>296.48014723127</v>
      </c>
      <c r="H61" s="57">
        <v>307</v>
      </c>
      <c r="I61" s="54">
        <v>0</v>
      </c>
      <c r="K61" s="60"/>
    </row>
    <row r="62" spans="1:11" x14ac:dyDescent="0.35">
      <c r="A62" s="59">
        <f t="shared" si="6"/>
        <v>45723</v>
      </c>
      <c r="B62" s="56"/>
      <c r="C62" s="57" t="s">
        <v>86</v>
      </c>
      <c r="D62" s="40" t="s">
        <v>2</v>
      </c>
      <c r="E62" s="57" t="s">
        <v>5</v>
      </c>
      <c r="F62" s="53" t="s">
        <v>4</v>
      </c>
      <c r="G62" s="58">
        <v>289.47465199999999</v>
      </c>
      <c r="H62" s="57">
        <v>100</v>
      </c>
      <c r="I62" s="54">
        <v>0</v>
      </c>
      <c r="K62" s="60"/>
    </row>
    <row r="63" spans="1:11" x14ac:dyDescent="0.35">
      <c r="A63" s="59">
        <f t="shared" si="6"/>
        <v>45723</v>
      </c>
      <c r="B63" s="56"/>
      <c r="C63" s="57" t="s">
        <v>76</v>
      </c>
      <c r="D63" s="40" t="s">
        <v>2</v>
      </c>
      <c r="E63" s="57" t="s">
        <v>5</v>
      </c>
      <c r="F63" s="53" t="s">
        <v>4</v>
      </c>
      <c r="G63" s="58">
        <v>48.771250000000002</v>
      </c>
      <c r="H63" s="57">
        <v>2</v>
      </c>
      <c r="I63" s="54">
        <v>0</v>
      </c>
      <c r="K63" s="60"/>
    </row>
    <row r="64" spans="1:11" x14ac:dyDescent="0.35">
      <c r="A64" s="59">
        <f t="shared" si="6"/>
        <v>45723</v>
      </c>
      <c r="B64" s="56"/>
      <c r="C64" s="57" t="s">
        <v>72</v>
      </c>
      <c r="D64" s="40" t="s">
        <v>2</v>
      </c>
      <c r="E64" s="57" t="s">
        <v>5</v>
      </c>
      <c r="F64" s="53" t="s">
        <v>4</v>
      </c>
      <c r="G64" s="58">
        <v>44.025666666666702</v>
      </c>
      <c r="H64" s="57">
        <v>3</v>
      </c>
      <c r="I64" s="54">
        <v>0</v>
      </c>
      <c r="K64" s="60"/>
    </row>
    <row r="65" spans="1:11" x14ac:dyDescent="0.35">
      <c r="A65" s="59">
        <f t="shared" si="6"/>
        <v>45723</v>
      </c>
      <c r="B65" s="56"/>
      <c r="C65" s="57" t="s">
        <v>70</v>
      </c>
      <c r="D65" s="40" t="s">
        <v>2</v>
      </c>
      <c r="E65" s="57" t="s">
        <v>5</v>
      </c>
      <c r="F65" s="53" t="s">
        <v>4</v>
      </c>
      <c r="G65" s="58">
        <v>438.42869444444398</v>
      </c>
      <c r="H65" s="57">
        <v>18</v>
      </c>
      <c r="I65" s="54">
        <v>0</v>
      </c>
      <c r="K65" s="60"/>
    </row>
    <row r="66" spans="1:11" x14ac:dyDescent="0.35">
      <c r="A66" s="59">
        <f t="shared" si="6"/>
        <v>45723</v>
      </c>
      <c r="B66" s="56"/>
      <c r="C66" s="57" t="s">
        <v>75</v>
      </c>
      <c r="D66" s="40" t="s">
        <v>2</v>
      </c>
      <c r="E66" s="57" t="s">
        <v>5</v>
      </c>
      <c r="F66" s="53" t="s">
        <v>4</v>
      </c>
      <c r="G66" s="58">
        <v>293.78219999999999</v>
      </c>
      <c r="H66" s="57">
        <v>2</v>
      </c>
      <c r="I66" s="54">
        <v>0</v>
      </c>
      <c r="K66" s="60"/>
    </row>
    <row r="67" spans="1:11" x14ac:dyDescent="0.35">
      <c r="A67" s="59">
        <f>DATE(2025,3,7)</f>
        <v>45723</v>
      </c>
      <c r="B67" s="56"/>
      <c r="C67" s="57" t="s">
        <v>73</v>
      </c>
      <c r="D67" s="40" t="s">
        <v>2</v>
      </c>
      <c r="E67" s="57" t="s">
        <v>5</v>
      </c>
      <c r="F67" s="53" t="s">
        <v>4</v>
      </c>
      <c r="G67" s="58">
        <v>551.64200000000005</v>
      </c>
      <c r="H67" s="57">
        <v>1</v>
      </c>
      <c r="I67" s="54">
        <v>0</v>
      </c>
      <c r="K67" s="60"/>
    </row>
    <row r="68" spans="1:11" x14ac:dyDescent="0.35">
      <c r="A68" s="59">
        <f t="shared" si="6"/>
        <v>45723</v>
      </c>
      <c r="B68" s="56"/>
      <c r="C68" s="57" t="s">
        <v>74</v>
      </c>
      <c r="D68" s="40" t="s">
        <v>2</v>
      </c>
      <c r="E68" s="57" t="s">
        <v>5</v>
      </c>
      <c r="F68" s="53" t="s">
        <v>4</v>
      </c>
      <c r="G68" s="58">
        <v>37.546309999999998</v>
      </c>
      <c r="H68" s="57">
        <v>10</v>
      </c>
      <c r="I68" s="54">
        <v>0</v>
      </c>
      <c r="K68" s="60"/>
    </row>
    <row r="69" spans="1:11" x14ac:dyDescent="0.35">
      <c r="A69" s="59">
        <f>DATE(2025,3,8)</f>
        <v>45724</v>
      </c>
      <c r="B69" s="56"/>
      <c r="C69" s="57" t="s">
        <v>86</v>
      </c>
      <c r="D69" s="40" t="s">
        <v>2</v>
      </c>
      <c r="E69" s="57" t="s">
        <v>5</v>
      </c>
      <c r="F69" s="53" t="s">
        <v>4</v>
      </c>
      <c r="G69" s="58">
        <v>190.40785866666701</v>
      </c>
      <c r="H69" s="57">
        <v>75</v>
      </c>
      <c r="I69" s="54">
        <v>0</v>
      </c>
      <c r="K69" s="60"/>
    </row>
    <row r="70" spans="1:11" x14ac:dyDescent="0.35">
      <c r="A70" s="59">
        <f t="shared" ref="A70:A73" si="7">DATE(2025,3,8)</f>
        <v>45724</v>
      </c>
      <c r="B70" s="56"/>
      <c r="C70" s="57" t="s">
        <v>85</v>
      </c>
      <c r="D70" s="40" t="s">
        <v>2</v>
      </c>
      <c r="E70" s="57" t="s">
        <v>5</v>
      </c>
      <c r="F70" s="53" t="s">
        <v>4</v>
      </c>
      <c r="G70" s="58">
        <v>213.847861389961</v>
      </c>
      <c r="H70" s="57">
        <v>259</v>
      </c>
      <c r="I70" s="54">
        <v>0</v>
      </c>
      <c r="K70" s="60"/>
    </row>
    <row r="71" spans="1:11" x14ac:dyDescent="0.35">
      <c r="A71" s="59">
        <f t="shared" si="7"/>
        <v>45724</v>
      </c>
      <c r="B71" s="56"/>
      <c r="C71" s="57" t="s">
        <v>83</v>
      </c>
      <c r="D71" s="40" t="s">
        <v>2</v>
      </c>
      <c r="E71" s="57" t="s">
        <v>5</v>
      </c>
      <c r="F71" s="53" t="s">
        <v>4</v>
      </c>
      <c r="G71" s="58">
        <v>14.312804</v>
      </c>
      <c r="H71" s="57">
        <v>75</v>
      </c>
      <c r="I71" s="54">
        <v>0</v>
      </c>
      <c r="K71" s="60"/>
    </row>
    <row r="72" spans="1:11" x14ac:dyDescent="0.35">
      <c r="A72" s="59">
        <f t="shared" si="7"/>
        <v>45724</v>
      </c>
      <c r="B72" s="56"/>
      <c r="C72" s="57" t="s">
        <v>71</v>
      </c>
      <c r="D72" s="40" t="s">
        <v>2</v>
      </c>
      <c r="E72" s="57" t="s">
        <v>5</v>
      </c>
      <c r="F72" s="53" t="s">
        <v>4</v>
      </c>
      <c r="G72" s="58">
        <v>246.221452895753</v>
      </c>
      <c r="H72" s="57">
        <v>259</v>
      </c>
      <c r="I72" s="54">
        <v>0</v>
      </c>
      <c r="K72" s="60"/>
    </row>
    <row r="73" spans="1:11" x14ac:dyDescent="0.35">
      <c r="A73" s="59">
        <f t="shared" si="7"/>
        <v>45724</v>
      </c>
      <c r="B73" s="56"/>
      <c r="C73" s="57" t="s">
        <v>70</v>
      </c>
      <c r="D73" s="40" t="s">
        <v>2</v>
      </c>
      <c r="E73" s="57" t="s">
        <v>5</v>
      </c>
      <c r="F73" s="53" t="s">
        <v>4</v>
      </c>
      <c r="G73" s="58">
        <v>960.83781250000004</v>
      </c>
      <c r="H73" s="57">
        <v>16</v>
      </c>
      <c r="I73" s="54">
        <v>0</v>
      </c>
      <c r="K73" s="60"/>
    </row>
    <row r="74" spans="1:11" x14ac:dyDescent="0.35">
      <c r="A74" s="59">
        <f>DATE(2025,3,9)</f>
        <v>45725</v>
      </c>
      <c r="B74" s="56"/>
      <c r="C74" s="57" t="s">
        <v>74</v>
      </c>
      <c r="D74" s="40" t="s">
        <v>2</v>
      </c>
      <c r="E74" s="57" t="s">
        <v>5</v>
      </c>
      <c r="F74" s="53" t="s">
        <v>4</v>
      </c>
      <c r="G74" s="58">
        <v>42.308100000000003</v>
      </c>
      <c r="H74" s="57">
        <v>1</v>
      </c>
      <c r="I74" s="54">
        <v>0</v>
      </c>
      <c r="K74" s="60"/>
    </row>
    <row r="75" spans="1:11" x14ac:dyDescent="0.35">
      <c r="A75" s="59">
        <f t="shared" ref="A75:A81" si="8">DATE(2025,3,9)</f>
        <v>45725</v>
      </c>
      <c r="B75" s="56"/>
      <c r="C75" s="57" t="s">
        <v>86</v>
      </c>
      <c r="D75" s="40" t="s">
        <v>2</v>
      </c>
      <c r="E75" s="57" t="s">
        <v>5</v>
      </c>
      <c r="F75" s="53" t="s">
        <v>4</v>
      </c>
      <c r="G75" s="58">
        <v>257.74470300000002</v>
      </c>
      <c r="H75" s="57">
        <v>100</v>
      </c>
      <c r="I75" s="54">
        <v>0</v>
      </c>
      <c r="K75" s="60"/>
    </row>
    <row r="76" spans="1:11" x14ac:dyDescent="0.35">
      <c r="A76" s="59">
        <f t="shared" si="8"/>
        <v>45725</v>
      </c>
      <c r="B76" s="56"/>
      <c r="C76" s="57" t="s">
        <v>85</v>
      </c>
      <c r="D76" s="40" t="s">
        <v>2</v>
      </c>
      <c r="E76" s="57" t="s">
        <v>5</v>
      </c>
      <c r="F76" s="53" t="s">
        <v>4</v>
      </c>
      <c r="G76" s="58">
        <v>215.936276415094</v>
      </c>
      <c r="H76" s="57">
        <v>212</v>
      </c>
      <c r="I76" s="54">
        <v>0</v>
      </c>
      <c r="K76" s="60"/>
    </row>
    <row r="77" spans="1:11" x14ac:dyDescent="0.35">
      <c r="A77" s="59">
        <f t="shared" si="8"/>
        <v>45725</v>
      </c>
      <c r="B77" s="56"/>
      <c r="C77" s="57" t="s">
        <v>83</v>
      </c>
      <c r="D77" s="40" t="s">
        <v>2</v>
      </c>
      <c r="E77" s="57" t="s">
        <v>5</v>
      </c>
      <c r="F77" s="53" t="s">
        <v>4</v>
      </c>
      <c r="G77" s="58">
        <v>19.848707999999998</v>
      </c>
      <c r="H77" s="57">
        <v>100</v>
      </c>
      <c r="I77" s="54">
        <v>0</v>
      </c>
      <c r="K77" s="60"/>
    </row>
    <row r="78" spans="1:11" x14ac:dyDescent="0.35">
      <c r="A78" s="59">
        <f t="shared" si="8"/>
        <v>45725</v>
      </c>
      <c r="B78" s="56"/>
      <c r="C78" s="57" t="s">
        <v>71</v>
      </c>
      <c r="D78" s="40" t="s">
        <v>2</v>
      </c>
      <c r="E78" s="57" t="s">
        <v>5</v>
      </c>
      <c r="F78" s="53" t="s">
        <v>4</v>
      </c>
      <c r="G78" s="58">
        <v>270.99024218009498</v>
      </c>
      <c r="H78" s="57">
        <v>211</v>
      </c>
      <c r="I78" s="54">
        <v>0</v>
      </c>
      <c r="K78" s="60"/>
    </row>
    <row r="79" spans="1:11" x14ac:dyDescent="0.35">
      <c r="A79" s="59">
        <f t="shared" si="8"/>
        <v>45725</v>
      </c>
      <c r="B79" s="56"/>
      <c r="C79" s="57" t="s">
        <v>72</v>
      </c>
      <c r="D79" s="40" t="s">
        <v>2</v>
      </c>
      <c r="E79" s="57" t="s">
        <v>5</v>
      </c>
      <c r="F79" s="53" t="s">
        <v>4</v>
      </c>
      <c r="G79" s="58">
        <v>62.894100000000002</v>
      </c>
      <c r="H79" s="57">
        <v>1</v>
      </c>
      <c r="I79" s="54">
        <v>0</v>
      </c>
      <c r="K79" s="60"/>
    </row>
    <row r="80" spans="1:11" x14ac:dyDescent="0.35">
      <c r="A80" s="59">
        <f t="shared" si="8"/>
        <v>45725</v>
      </c>
      <c r="B80" s="56"/>
      <c r="C80" s="57" t="s">
        <v>70</v>
      </c>
      <c r="D80" s="40" t="s">
        <v>2</v>
      </c>
      <c r="E80" s="57" t="s">
        <v>5</v>
      </c>
      <c r="F80" s="53" t="s">
        <v>4</v>
      </c>
      <c r="G80" s="58">
        <v>650.39014999999995</v>
      </c>
      <c r="H80" s="57">
        <v>4</v>
      </c>
      <c r="I80" s="54">
        <v>0</v>
      </c>
      <c r="K80" s="60"/>
    </row>
    <row r="81" spans="1:11" x14ac:dyDescent="0.35">
      <c r="A81" s="59">
        <f t="shared" si="8"/>
        <v>45725</v>
      </c>
      <c r="B81" s="56"/>
      <c r="C81" s="57" t="s">
        <v>73</v>
      </c>
      <c r="D81" s="40" t="s">
        <v>2</v>
      </c>
      <c r="E81" s="57" t="s">
        <v>5</v>
      </c>
      <c r="F81" s="53" t="s">
        <v>4</v>
      </c>
      <c r="G81" s="58">
        <v>163.86359999999999</v>
      </c>
      <c r="H81" s="57">
        <v>1</v>
      </c>
      <c r="I81" s="54">
        <v>0</v>
      </c>
      <c r="K81" s="60"/>
    </row>
    <row r="82" spans="1:11" x14ac:dyDescent="0.35">
      <c r="A82" s="59">
        <f>DATE(2025,3,10)</f>
        <v>45726</v>
      </c>
      <c r="B82" s="56"/>
      <c r="C82" s="57" t="s">
        <v>75</v>
      </c>
      <c r="D82" s="40" t="s">
        <v>2</v>
      </c>
      <c r="E82" s="57" t="s">
        <v>5</v>
      </c>
      <c r="F82" s="53" t="s">
        <v>4</v>
      </c>
      <c r="G82" s="58">
        <v>4190.4600499999997</v>
      </c>
      <c r="H82" s="57">
        <v>2</v>
      </c>
      <c r="I82" s="54">
        <v>0</v>
      </c>
      <c r="K82" s="60"/>
    </row>
    <row r="83" spans="1:11" x14ac:dyDescent="0.35">
      <c r="A83" s="59">
        <f t="shared" ref="A83:A90" si="9">DATE(2025,3,10)</f>
        <v>45726</v>
      </c>
      <c r="B83" s="56"/>
      <c r="C83" s="57" t="s">
        <v>85</v>
      </c>
      <c r="D83" s="40" t="s">
        <v>2</v>
      </c>
      <c r="E83" s="57" t="s">
        <v>5</v>
      </c>
      <c r="F83" s="53" t="s">
        <v>4</v>
      </c>
      <c r="G83" s="58">
        <v>217.90893473684201</v>
      </c>
      <c r="H83" s="57">
        <v>285</v>
      </c>
      <c r="I83" s="54">
        <v>0</v>
      </c>
      <c r="K83" s="60"/>
    </row>
    <row r="84" spans="1:11" x14ac:dyDescent="0.35">
      <c r="A84" s="59">
        <f t="shared" si="9"/>
        <v>45726</v>
      </c>
      <c r="B84" s="56"/>
      <c r="C84" s="57" t="s">
        <v>71</v>
      </c>
      <c r="D84" s="40" t="s">
        <v>2</v>
      </c>
      <c r="E84" s="57" t="s">
        <v>5</v>
      </c>
      <c r="F84" s="53" t="s">
        <v>4</v>
      </c>
      <c r="G84" s="58">
        <v>301.601372377622</v>
      </c>
      <c r="H84" s="57">
        <v>286</v>
      </c>
      <c r="I84" s="54">
        <v>0</v>
      </c>
      <c r="K84" s="60"/>
    </row>
    <row r="85" spans="1:11" x14ac:dyDescent="0.35">
      <c r="A85" s="59">
        <f t="shared" si="9"/>
        <v>45726</v>
      </c>
      <c r="B85" s="56"/>
      <c r="C85" s="57" t="s">
        <v>83</v>
      </c>
      <c r="D85" s="40" t="s">
        <v>2</v>
      </c>
      <c r="E85" s="57" t="s">
        <v>5</v>
      </c>
      <c r="F85" s="53" t="s">
        <v>4</v>
      </c>
      <c r="G85" s="58">
        <v>23.141817</v>
      </c>
      <c r="H85" s="57">
        <v>100</v>
      </c>
      <c r="I85" s="54">
        <v>0</v>
      </c>
      <c r="K85" s="60"/>
    </row>
    <row r="86" spans="1:11" x14ac:dyDescent="0.35">
      <c r="A86" s="59">
        <f t="shared" si="9"/>
        <v>45726</v>
      </c>
      <c r="B86" s="56"/>
      <c r="C86" s="57" t="s">
        <v>74</v>
      </c>
      <c r="D86" s="40" t="s">
        <v>2</v>
      </c>
      <c r="E86" s="57" t="s">
        <v>5</v>
      </c>
      <c r="F86" s="53" t="s">
        <v>4</v>
      </c>
      <c r="G86" s="58">
        <v>16.21575</v>
      </c>
      <c r="H86" s="57">
        <v>6</v>
      </c>
      <c r="I86" s="54">
        <v>0</v>
      </c>
      <c r="K86" s="60"/>
    </row>
    <row r="87" spans="1:11" x14ac:dyDescent="0.35">
      <c r="A87" s="59">
        <f t="shared" si="9"/>
        <v>45726</v>
      </c>
      <c r="B87" s="56"/>
      <c r="C87" s="57" t="s">
        <v>76</v>
      </c>
      <c r="D87" s="40" t="s">
        <v>2</v>
      </c>
      <c r="E87" s="57" t="s">
        <v>5</v>
      </c>
      <c r="F87" s="53" t="s">
        <v>4</v>
      </c>
      <c r="G87" s="58">
        <v>74.577500000000001</v>
      </c>
      <c r="H87" s="57">
        <v>1</v>
      </c>
      <c r="I87" s="54">
        <v>0</v>
      </c>
      <c r="K87" s="60"/>
    </row>
    <row r="88" spans="1:11" x14ac:dyDescent="0.35">
      <c r="A88" s="59">
        <f t="shared" si="9"/>
        <v>45726</v>
      </c>
      <c r="B88" s="56"/>
      <c r="C88" s="57" t="s">
        <v>86</v>
      </c>
      <c r="D88" s="40" t="s">
        <v>2</v>
      </c>
      <c r="E88" s="57" t="s">
        <v>5</v>
      </c>
      <c r="F88" s="53" t="s">
        <v>4</v>
      </c>
      <c r="G88" s="58">
        <v>293.97681699999998</v>
      </c>
      <c r="H88" s="57">
        <v>100</v>
      </c>
      <c r="I88" s="54">
        <v>0</v>
      </c>
      <c r="K88" s="60"/>
    </row>
    <row r="89" spans="1:11" x14ac:dyDescent="0.35">
      <c r="A89" s="59">
        <f t="shared" si="9"/>
        <v>45726</v>
      </c>
      <c r="B89" s="56"/>
      <c r="C89" s="57" t="s">
        <v>72</v>
      </c>
      <c r="D89" s="40" t="s">
        <v>2</v>
      </c>
      <c r="E89" s="57" t="s">
        <v>5</v>
      </c>
      <c r="F89" s="53" t="s">
        <v>4</v>
      </c>
      <c r="G89" s="58">
        <v>85.728999999999999</v>
      </c>
      <c r="H89" s="57">
        <v>1</v>
      </c>
      <c r="I89" s="54">
        <v>0</v>
      </c>
      <c r="K89" s="60"/>
    </row>
    <row r="90" spans="1:11" x14ac:dyDescent="0.35">
      <c r="A90" s="59">
        <f t="shared" si="9"/>
        <v>45726</v>
      </c>
      <c r="B90" s="56"/>
      <c r="C90" s="57" t="s">
        <v>70</v>
      </c>
      <c r="D90" s="40" t="s">
        <v>2</v>
      </c>
      <c r="E90" s="57" t="s">
        <v>5</v>
      </c>
      <c r="F90" s="53" t="s">
        <v>4</v>
      </c>
      <c r="G90" s="58">
        <v>507.63560000000001</v>
      </c>
      <c r="H90" s="57">
        <v>17</v>
      </c>
      <c r="I90" s="54">
        <v>0</v>
      </c>
      <c r="K90" s="60"/>
    </row>
    <row r="91" spans="1:11" x14ac:dyDescent="0.35">
      <c r="A91" s="59">
        <f>DATE(2025,3,11)</f>
        <v>45727</v>
      </c>
      <c r="B91" s="56"/>
      <c r="C91" s="57" t="s">
        <v>73</v>
      </c>
      <c r="D91" s="40" t="s">
        <v>2</v>
      </c>
      <c r="E91" s="57" t="s">
        <v>5</v>
      </c>
      <c r="F91" s="53" t="s">
        <v>4</v>
      </c>
      <c r="G91" s="58">
        <v>62.78425</v>
      </c>
      <c r="H91" s="57">
        <v>6</v>
      </c>
      <c r="I91" s="54">
        <v>0</v>
      </c>
      <c r="K91" s="60"/>
    </row>
    <row r="92" spans="1:11" x14ac:dyDescent="0.35">
      <c r="A92" s="59">
        <f t="shared" ref="A92:A100" si="10">DATE(2025,3,11)</f>
        <v>45727</v>
      </c>
      <c r="B92" s="56"/>
      <c r="C92" s="57" t="s">
        <v>74</v>
      </c>
      <c r="D92" s="40" t="s">
        <v>2</v>
      </c>
      <c r="E92" s="57" t="s">
        <v>5</v>
      </c>
      <c r="F92" s="53" t="s">
        <v>4</v>
      </c>
      <c r="G92" s="58">
        <v>148.98644999999999</v>
      </c>
      <c r="H92" s="57">
        <v>6</v>
      </c>
      <c r="I92" s="54">
        <v>0</v>
      </c>
      <c r="K92" s="60"/>
    </row>
    <row r="93" spans="1:11" x14ac:dyDescent="0.35">
      <c r="A93" s="59">
        <f t="shared" si="10"/>
        <v>45727</v>
      </c>
      <c r="B93" s="56"/>
      <c r="C93" s="57" t="s">
        <v>70</v>
      </c>
      <c r="D93" s="40" t="s">
        <v>2</v>
      </c>
      <c r="E93" s="57" t="s">
        <v>5</v>
      </c>
      <c r="F93" s="53" t="s">
        <v>4</v>
      </c>
      <c r="G93" s="58">
        <v>468.93363333333298</v>
      </c>
      <c r="H93" s="57">
        <v>18</v>
      </c>
      <c r="I93" s="54">
        <v>0</v>
      </c>
      <c r="K93" s="60"/>
    </row>
    <row r="94" spans="1:11" x14ac:dyDescent="0.35">
      <c r="A94" s="59">
        <f t="shared" si="10"/>
        <v>45727</v>
      </c>
      <c r="B94" s="56"/>
      <c r="C94" s="57" t="s">
        <v>75</v>
      </c>
      <c r="D94" s="40" t="s">
        <v>2</v>
      </c>
      <c r="E94" s="57" t="s">
        <v>5</v>
      </c>
      <c r="F94" s="53" t="s">
        <v>4</v>
      </c>
      <c r="G94" s="58">
        <v>213.69704999999999</v>
      </c>
      <c r="H94" s="57">
        <v>2</v>
      </c>
      <c r="I94" s="54">
        <v>0</v>
      </c>
      <c r="K94" s="60"/>
    </row>
    <row r="95" spans="1:11" x14ac:dyDescent="0.35">
      <c r="A95" s="59">
        <f t="shared" si="10"/>
        <v>45727</v>
      </c>
      <c r="B95" s="56"/>
      <c r="C95" s="57" t="s">
        <v>85</v>
      </c>
      <c r="D95" s="40" t="s">
        <v>2</v>
      </c>
      <c r="E95" s="57" t="s">
        <v>5</v>
      </c>
      <c r="F95" s="53" t="s">
        <v>4</v>
      </c>
      <c r="G95" s="58">
        <v>238.63357199999999</v>
      </c>
      <c r="H95" s="57">
        <v>275</v>
      </c>
      <c r="I95" s="54">
        <v>0</v>
      </c>
      <c r="K95" s="60"/>
    </row>
    <row r="96" spans="1:11" x14ac:dyDescent="0.35">
      <c r="A96" s="59">
        <f t="shared" si="10"/>
        <v>45727</v>
      </c>
      <c r="B96" s="56"/>
      <c r="C96" s="57" t="s">
        <v>86</v>
      </c>
      <c r="D96" s="40" t="s">
        <v>2</v>
      </c>
      <c r="E96" s="57" t="s">
        <v>5</v>
      </c>
      <c r="F96" s="53" t="s">
        <v>4</v>
      </c>
      <c r="G96" s="58">
        <v>285.05164257425702</v>
      </c>
      <c r="H96" s="57">
        <v>101</v>
      </c>
      <c r="I96" s="54">
        <v>0</v>
      </c>
      <c r="K96" s="60"/>
    </row>
    <row r="97" spans="1:11" x14ac:dyDescent="0.35">
      <c r="A97" s="59">
        <f t="shared" si="10"/>
        <v>45727</v>
      </c>
      <c r="B97" s="56"/>
      <c r="C97" s="57" t="s">
        <v>83</v>
      </c>
      <c r="D97" s="40" t="s">
        <v>2</v>
      </c>
      <c r="E97" s="57" t="s">
        <v>5</v>
      </c>
      <c r="F97" s="53" t="s">
        <v>4</v>
      </c>
      <c r="G97" s="58">
        <v>17.553554999999999</v>
      </c>
      <c r="H97" s="57">
        <v>100</v>
      </c>
      <c r="I97" s="54">
        <v>0</v>
      </c>
      <c r="K97" s="60"/>
    </row>
    <row r="98" spans="1:11" x14ac:dyDescent="0.35">
      <c r="A98" s="59">
        <f t="shared" si="10"/>
        <v>45727</v>
      </c>
      <c r="B98" s="56"/>
      <c r="C98" s="57" t="s">
        <v>71</v>
      </c>
      <c r="D98" s="40" t="s">
        <v>2</v>
      </c>
      <c r="E98" s="57" t="s">
        <v>5</v>
      </c>
      <c r="F98" s="53" t="s">
        <v>4</v>
      </c>
      <c r="G98" s="58">
        <v>276.73222872727303</v>
      </c>
      <c r="H98" s="57">
        <v>275</v>
      </c>
      <c r="I98" s="54">
        <v>0</v>
      </c>
      <c r="K98" s="60"/>
    </row>
    <row r="99" spans="1:11" x14ac:dyDescent="0.35">
      <c r="A99" s="59">
        <f t="shared" si="10"/>
        <v>45727</v>
      </c>
      <c r="B99" s="56"/>
      <c r="C99" s="57" t="s">
        <v>72</v>
      </c>
      <c r="D99" s="40" t="s">
        <v>2</v>
      </c>
      <c r="E99" s="57" t="s">
        <v>5</v>
      </c>
      <c r="F99" s="53" t="s">
        <v>4</v>
      </c>
      <c r="G99" s="58">
        <v>24.464583333333302</v>
      </c>
      <c r="H99" s="57">
        <v>6</v>
      </c>
      <c r="I99" s="54">
        <v>0</v>
      </c>
      <c r="K99" s="60"/>
    </row>
    <row r="100" spans="1:11" x14ac:dyDescent="0.35">
      <c r="A100" s="59">
        <f t="shared" si="10"/>
        <v>45727</v>
      </c>
      <c r="B100" s="56"/>
      <c r="C100" s="57" t="s">
        <v>76</v>
      </c>
      <c r="D100" s="40" t="s">
        <v>2</v>
      </c>
      <c r="E100" s="57" t="s">
        <v>5</v>
      </c>
      <c r="F100" s="53" t="s">
        <v>4</v>
      </c>
      <c r="G100" s="58">
        <v>84.535799999999995</v>
      </c>
      <c r="H100" s="57">
        <v>1</v>
      </c>
      <c r="I100" s="54">
        <v>0</v>
      </c>
      <c r="K100" s="60"/>
    </row>
    <row r="101" spans="1:11" x14ac:dyDescent="0.35">
      <c r="A101" s="59">
        <f>DATE(2025,3,12)</f>
        <v>45728</v>
      </c>
      <c r="B101" s="56"/>
      <c r="C101" s="57" t="s">
        <v>70</v>
      </c>
      <c r="D101" s="40" t="s">
        <v>2</v>
      </c>
      <c r="E101" s="57" t="s">
        <v>5</v>
      </c>
      <c r="F101" s="53" t="s">
        <v>4</v>
      </c>
      <c r="G101" s="58">
        <v>513.63183125</v>
      </c>
      <c r="H101" s="57">
        <v>16</v>
      </c>
      <c r="I101" s="54">
        <v>0</v>
      </c>
      <c r="K101" s="60"/>
    </row>
    <row r="102" spans="1:11" x14ac:dyDescent="0.35">
      <c r="A102" s="59">
        <f t="shared" ref="A102:A108" si="11">DATE(2025,3,12)</f>
        <v>45728</v>
      </c>
      <c r="B102" s="56"/>
      <c r="C102" s="57" t="s">
        <v>83</v>
      </c>
      <c r="D102" s="40" t="s">
        <v>2</v>
      </c>
      <c r="E102" s="57" t="s">
        <v>5</v>
      </c>
      <c r="F102" s="53" t="s">
        <v>4</v>
      </c>
      <c r="G102" s="58">
        <v>21.596758415841599</v>
      </c>
      <c r="H102" s="57">
        <v>101</v>
      </c>
      <c r="I102" s="54">
        <v>0</v>
      </c>
      <c r="K102" s="60"/>
    </row>
    <row r="103" spans="1:11" x14ac:dyDescent="0.35">
      <c r="A103" s="59">
        <f t="shared" si="11"/>
        <v>45728</v>
      </c>
      <c r="B103" s="56"/>
      <c r="C103" s="57" t="s">
        <v>71</v>
      </c>
      <c r="D103" s="40" t="s">
        <v>2</v>
      </c>
      <c r="E103" s="57" t="s">
        <v>5</v>
      </c>
      <c r="F103" s="53" t="s">
        <v>4</v>
      </c>
      <c r="G103" s="58">
        <v>289.13014892086301</v>
      </c>
      <c r="H103" s="57">
        <v>278</v>
      </c>
      <c r="I103" s="54">
        <v>0</v>
      </c>
      <c r="K103" s="60"/>
    </row>
    <row r="104" spans="1:11" x14ac:dyDescent="0.35">
      <c r="A104" s="59">
        <f t="shared" si="11"/>
        <v>45728</v>
      </c>
      <c r="B104" s="56"/>
      <c r="C104" s="57" t="s">
        <v>74</v>
      </c>
      <c r="D104" s="40" t="s">
        <v>2</v>
      </c>
      <c r="E104" s="57" t="s">
        <v>5</v>
      </c>
      <c r="F104" s="53" t="s">
        <v>4</v>
      </c>
      <c r="G104" s="58">
        <v>68.801000000000002</v>
      </c>
      <c r="H104" s="57">
        <v>6</v>
      </c>
      <c r="I104" s="54">
        <v>0</v>
      </c>
      <c r="K104" s="60"/>
    </row>
    <row r="105" spans="1:11" x14ac:dyDescent="0.35">
      <c r="A105" s="59">
        <f t="shared" si="11"/>
        <v>45728</v>
      </c>
      <c r="B105" s="56"/>
      <c r="C105" s="57" t="s">
        <v>86</v>
      </c>
      <c r="D105" s="40" t="s">
        <v>2</v>
      </c>
      <c r="E105" s="57" t="s">
        <v>5</v>
      </c>
      <c r="F105" s="53" t="s">
        <v>4</v>
      </c>
      <c r="G105" s="58">
        <v>304.71803</v>
      </c>
      <c r="H105" s="57">
        <v>100</v>
      </c>
      <c r="I105" s="54">
        <v>0</v>
      </c>
      <c r="K105" s="60"/>
    </row>
    <row r="106" spans="1:11" x14ac:dyDescent="0.35">
      <c r="A106" s="59">
        <f t="shared" si="11"/>
        <v>45728</v>
      </c>
      <c r="B106" s="56"/>
      <c r="C106" s="57" t="s">
        <v>72</v>
      </c>
      <c r="D106" s="40" t="s">
        <v>2</v>
      </c>
      <c r="E106" s="57" t="s">
        <v>5</v>
      </c>
      <c r="F106" s="53" t="s">
        <v>4</v>
      </c>
      <c r="G106" s="58">
        <v>44.442399999999999</v>
      </c>
      <c r="H106" s="57">
        <v>3</v>
      </c>
      <c r="I106" s="54">
        <v>0</v>
      </c>
      <c r="K106" s="60"/>
    </row>
    <row r="107" spans="1:11" x14ac:dyDescent="0.35">
      <c r="A107" s="59">
        <f t="shared" si="11"/>
        <v>45728</v>
      </c>
      <c r="B107" s="56"/>
      <c r="C107" s="57" t="s">
        <v>85</v>
      </c>
      <c r="D107" s="40" t="s">
        <v>2</v>
      </c>
      <c r="E107" s="57" t="s">
        <v>5</v>
      </c>
      <c r="F107" s="53" t="s">
        <v>4</v>
      </c>
      <c r="G107" s="58">
        <v>217.984719784173</v>
      </c>
      <c r="H107" s="57">
        <v>278</v>
      </c>
      <c r="I107" s="54">
        <v>0</v>
      </c>
      <c r="J107" s="44"/>
      <c r="K107" s="60"/>
    </row>
    <row r="108" spans="1:11" x14ac:dyDescent="0.35">
      <c r="A108" s="59">
        <f t="shared" si="11"/>
        <v>45728</v>
      </c>
      <c r="B108" s="56"/>
      <c r="C108" s="57" t="s">
        <v>73</v>
      </c>
      <c r="D108" s="40" t="s">
        <v>2</v>
      </c>
      <c r="E108" s="57" t="s">
        <v>5</v>
      </c>
      <c r="F108" s="53" t="s">
        <v>4</v>
      </c>
      <c r="G108" s="58">
        <v>7226.6808000000001</v>
      </c>
      <c r="H108" s="57">
        <v>1</v>
      </c>
      <c r="I108" s="54">
        <v>0</v>
      </c>
      <c r="K108" s="60"/>
    </row>
    <row r="109" spans="1:11" x14ac:dyDescent="0.35">
      <c r="A109" s="59">
        <f>DATE(2025,3,13)</f>
        <v>45729</v>
      </c>
      <c r="B109" s="56"/>
      <c r="C109" s="57" t="s">
        <v>72</v>
      </c>
      <c r="D109" s="40" t="s">
        <v>2</v>
      </c>
      <c r="E109" s="57" t="s">
        <v>5</v>
      </c>
      <c r="F109" s="53" t="s">
        <v>4</v>
      </c>
      <c r="G109" s="58">
        <v>58.108800000000002</v>
      </c>
      <c r="H109" s="57">
        <v>2</v>
      </c>
      <c r="I109" s="54">
        <v>0</v>
      </c>
      <c r="K109" s="60"/>
    </row>
    <row r="110" spans="1:11" x14ac:dyDescent="0.35">
      <c r="A110" s="59">
        <f t="shared" ref="A110:A115" si="12">DATE(2025,3,13)</f>
        <v>45729</v>
      </c>
      <c r="B110" s="56"/>
      <c r="C110" s="57" t="s">
        <v>74</v>
      </c>
      <c r="D110" s="40" t="s">
        <v>2</v>
      </c>
      <c r="E110" s="57" t="s">
        <v>5</v>
      </c>
      <c r="F110" s="53" t="s">
        <v>4</v>
      </c>
      <c r="G110" s="58">
        <v>47.127600000000001</v>
      </c>
      <c r="H110" s="57">
        <v>3</v>
      </c>
      <c r="I110" s="54">
        <v>0</v>
      </c>
      <c r="K110" s="60"/>
    </row>
    <row r="111" spans="1:11" x14ac:dyDescent="0.35">
      <c r="A111" s="59">
        <f t="shared" si="12"/>
        <v>45729</v>
      </c>
      <c r="B111" s="56"/>
      <c r="C111" s="57" t="s">
        <v>70</v>
      </c>
      <c r="D111" s="40" t="s">
        <v>2</v>
      </c>
      <c r="E111" s="57" t="s">
        <v>5</v>
      </c>
      <c r="F111" s="53" t="s">
        <v>4</v>
      </c>
      <c r="G111" s="58">
        <v>532.25055625000005</v>
      </c>
      <c r="H111" s="57">
        <v>16</v>
      </c>
      <c r="I111" s="54">
        <v>0</v>
      </c>
      <c r="K111" s="60"/>
    </row>
    <row r="112" spans="1:11" x14ac:dyDescent="0.35">
      <c r="A112" s="59">
        <f t="shared" si="12"/>
        <v>45729</v>
      </c>
      <c r="B112" s="56"/>
      <c r="C112" s="57" t="s">
        <v>83</v>
      </c>
      <c r="D112" s="40" t="s">
        <v>2</v>
      </c>
      <c r="E112" s="57" t="s">
        <v>5</v>
      </c>
      <c r="F112" s="53" t="s">
        <v>4</v>
      </c>
      <c r="G112" s="58">
        <v>17.982163</v>
      </c>
      <c r="H112" s="57">
        <v>100</v>
      </c>
      <c r="I112" s="54">
        <v>0</v>
      </c>
      <c r="K112" s="60"/>
    </row>
    <row r="113" spans="1:11" x14ac:dyDescent="0.35">
      <c r="A113" s="59">
        <f t="shared" si="12"/>
        <v>45729</v>
      </c>
      <c r="B113" s="56"/>
      <c r="C113" s="57" t="s">
        <v>85</v>
      </c>
      <c r="D113" s="40" t="s">
        <v>2</v>
      </c>
      <c r="E113" s="57" t="s">
        <v>5</v>
      </c>
      <c r="F113" s="53" t="s">
        <v>4</v>
      </c>
      <c r="G113" s="58">
        <v>240.941319776119</v>
      </c>
      <c r="H113" s="57">
        <v>268</v>
      </c>
      <c r="I113" s="54">
        <v>0</v>
      </c>
      <c r="K113" s="60"/>
    </row>
    <row r="114" spans="1:11" x14ac:dyDescent="0.35">
      <c r="A114" s="59">
        <f t="shared" si="12"/>
        <v>45729</v>
      </c>
      <c r="B114" s="56"/>
      <c r="C114" s="57" t="s">
        <v>71</v>
      </c>
      <c r="D114" s="40" t="s">
        <v>2</v>
      </c>
      <c r="E114" s="57" t="s">
        <v>5</v>
      </c>
      <c r="F114" s="53" t="s">
        <v>4</v>
      </c>
      <c r="G114" s="58">
        <v>268.75400186567202</v>
      </c>
      <c r="H114" s="57">
        <v>268</v>
      </c>
      <c r="I114" s="54">
        <v>0</v>
      </c>
      <c r="K114" s="60"/>
    </row>
    <row r="115" spans="1:11" x14ac:dyDescent="0.35">
      <c r="A115" s="59">
        <f t="shared" si="12"/>
        <v>45729</v>
      </c>
      <c r="B115" s="56"/>
      <c r="C115" s="57" t="s">
        <v>86</v>
      </c>
      <c r="D115" s="40" t="s">
        <v>2</v>
      </c>
      <c r="E115" s="57" t="s">
        <v>5</v>
      </c>
      <c r="F115" s="53" t="s">
        <v>4</v>
      </c>
      <c r="G115" s="58">
        <v>285.538364</v>
      </c>
      <c r="H115" s="57">
        <v>100</v>
      </c>
      <c r="I115" s="54">
        <v>0</v>
      </c>
      <c r="K115" s="60"/>
    </row>
    <row r="116" spans="1:11" x14ac:dyDescent="0.35">
      <c r="A116" s="59">
        <f>DATE(2025,3,14)</f>
        <v>45730</v>
      </c>
      <c r="B116" s="56"/>
      <c r="C116" s="57" t="s">
        <v>72</v>
      </c>
      <c r="D116" s="40" t="s">
        <v>2</v>
      </c>
      <c r="E116" s="57" t="s">
        <v>5</v>
      </c>
      <c r="F116" s="53" t="s">
        <v>4</v>
      </c>
      <c r="G116" s="58">
        <v>41.062100000000001</v>
      </c>
      <c r="H116" s="57">
        <v>3</v>
      </c>
      <c r="I116" s="54">
        <v>0</v>
      </c>
      <c r="K116" s="60"/>
    </row>
    <row r="117" spans="1:11" x14ac:dyDescent="0.35">
      <c r="A117" s="59">
        <f t="shared" ref="A117:A125" si="13">DATE(2025,3,14)</f>
        <v>45730</v>
      </c>
      <c r="B117" s="56"/>
      <c r="C117" s="57" t="s">
        <v>70</v>
      </c>
      <c r="D117" s="40" t="s">
        <v>2</v>
      </c>
      <c r="E117" s="57" t="s">
        <v>5</v>
      </c>
      <c r="F117" s="53" t="s">
        <v>4</v>
      </c>
      <c r="G117" s="58">
        <v>419.719588235294</v>
      </c>
      <c r="H117" s="57">
        <v>17</v>
      </c>
      <c r="I117" s="54">
        <v>0</v>
      </c>
      <c r="K117" s="60"/>
    </row>
    <row r="118" spans="1:11" x14ac:dyDescent="0.35">
      <c r="A118" s="59">
        <f t="shared" si="13"/>
        <v>45730</v>
      </c>
      <c r="B118" s="56"/>
      <c r="C118" s="57" t="s">
        <v>71</v>
      </c>
      <c r="D118" s="40" t="s">
        <v>2</v>
      </c>
      <c r="E118" s="57" t="s">
        <v>5</v>
      </c>
      <c r="F118" s="53" t="s">
        <v>4</v>
      </c>
      <c r="G118" s="58">
        <v>285.81088453608203</v>
      </c>
      <c r="H118" s="57">
        <v>291</v>
      </c>
      <c r="I118" s="54">
        <v>0</v>
      </c>
      <c r="K118" s="60"/>
    </row>
    <row r="119" spans="1:11" x14ac:dyDescent="0.35">
      <c r="A119" s="59">
        <f t="shared" si="13"/>
        <v>45730</v>
      </c>
      <c r="B119" s="56"/>
      <c r="C119" s="57" t="s">
        <v>86</v>
      </c>
      <c r="D119" s="40" t="s">
        <v>2</v>
      </c>
      <c r="E119" s="57" t="s">
        <v>5</v>
      </c>
      <c r="F119" s="53" t="s">
        <v>4</v>
      </c>
      <c r="G119" s="58">
        <v>285.84297254901998</v>
      </c>
      <c r="H119" s="57">
        <v>102</v>
      </c>
      <c r="I119" s="54">
        <v>0</v>
      </c>
      <c r="K119" s="60"/>
    </row>
    <row r="120" spans="1:11" x14ac:dyDescent="0.35">
      <c r="A120" s="59">
        <f t="shared" si="13"/>
        <v>45730</v>
      </c>
      <c r="B120" s="56"/>
      <c r="C120" s="57" t="s">
        <v>75</v>
      </c>
      <c r="D120" s="40" t="s">
        <v>2</v>
      </c>
      <c r="E120" s="57" t="s">
        <v>5</v>
      </c>
      <c r="F120" s="53" t="s">
        <v>4</v>
      </c>
      <c r="G120" s="58">
        <v>180.29035999999999</v>
      </c>
      <c r="H120" s="57">
        <v>5</v>
      </c>
      <c r="I120" s="54">
        <v>0</v>
      </c>
      <c r="K120" s="60"/>
    </row>
    <row r="121" spans="1:11" x14ac:dyDescent="0.35">
      <c r="A121" s="59">
        <f t="shared" si="13"/>
        <v>45730</v>
      </c>
      <c r="B121" s="56"/>
      <c r="C121" s="57" t="s">
        <v>74</v>
      </c>
      <c r="D121" s="40" t="s">
        <v>2</v>
      </c>
      <c r="E121" s="57" t="s">
        <v>5</v>
      </c>
      <c r="F121" s="53" t="s">
        <v>4</v>
      </c>
      <c r="G121" s="58">
        <v>136.10664285714299</v>
      </c>
      <c r="H121" s="57">
        <v>7</v>
      </c>
      <c r="I121" s="54">
        <v>0</v>
      </c>
      <c r="K121" s="60"/>
    </row>
    <row r="122" spans="1:11" x14ac:dyDescent="0.35">
      <c r="A122" s="59">
        <f t="shared" si="13"/>
        <v>45730</v>
      </c>
      <c r="B122" s="56"/>
      <c r="C122" s="57" t="s">
        <v>85</v>
      </c>
      <c r="D122" s="40" t="s">
        <v>2</v>
      </c>
      <c r="E122" s="57" t="s">
        <v>5</v>
      </c>
      <c r="F122" s="53" t="s">
        <v>4</v>
      </c>
      <c r="G122" s="58">
        <v>234.72160171821301</v>
      </c>
      <c r="H122" s="57">
        <v>291</v>
      </c>
      <c r="I122" s="54">
        <v>0</v>
      </c>
      <c r="K122" s="60"/>
    </row>
    <row r="123" spans="1:11" x14ac:dyDescent="0.35">
      <c r="A123" s="59">
        <f t="shared" si="13"/>
        <v>45730</v>
      </c>
      <c r="B123" s="56"/>
      <c r="C123" s="57" t="s">
        <v>73</v>
      </c>
      <c r="D123" s="40" t="s">
        <v>2</v>
      </c>
      <c r="E123" s="57" t="s">
        <v>5</v>
      </c>
      <c r="F123" s="53" t="s">
        <v>4</v>
      </c>
      <c r="G123" s="58">
        <v>91.915899999999993</v>
      </c>
      <c r="H123" s="57">
        <v>2</v>
      </c>
      <c r="I123" s="54">
        <v>0</v>
      </c>
      <c r="K123" s="60"/>
    </row>
    <row r="124" spans="1:11" x14ac:dyDescent="0.35">
      <c r="A124" s="59">
        <f t="shared" si="13"/>
        <v>45730</v>
      </c>
      <c r="B124" s="56"/>
      <c r="C124" s="57" t="s">
        <v>83</v>
      </c>
      <c r="D124" s="40" t="s">
        <v>2</v>
      </c>
      <c r="E124" s="57" t="s">
        <v>5</v>
      </c>
      <c r="F124" s="53" t="s">
        <v>4</v>
      </c>
      <c r="G124" s="58">
        <v>15.840274000000001</v>
      </c>
      <c r="H124" s="57">
        <v>100</v>
      </c>
      <c r="I124" s="54">
        <v>0</v>
      </c>
      <c r="K124" s="60"/>
    </row>
    <row r="125" spans="1:11" x14ac:dyDescent="0.35">
      <c r="A125" s="59">
        <f t="shared" si="13"/>
        <v>45730</v>
      </c>
      <c r="B125" s="56"/>
      <c r="C125" s="57" t="s">
        <v>76</v>
      </c>
      <c r="D125" s="40" t="s">
        <v>2</v>
      </c>
      <c r="E125" s="57" t="s">
        <v>5</v>
      </c>
      <c r="F125" s="53" t="s">
        <v>4</v>
      </c>
      <c r="G125" s="58">
        <v>54.513166666666699</v>
      </c>
      <c r="H125" s="57">
        <v>3</v>
      </c>
      <c r="I125" s="54">
        <v>0</v>
      </c>
      <c r="K125" s="60"/>
    </row>
    <row r="126" spans="1:11" x14ac:dyDescent="0.35">
      <c r="A126" s="59">
        <f>DATE(2025,3,15)</f>
        <v>45731</v>
      </c>
      <c r="B126" s="56"/>
      <c r="C126" s="57" t="s">
        <v>70</v>
      </c>
      <c r="D126" s="40" t="s">
        <v>2</v>
      </c>
      <c r="E126" s="57" t="s">
        <v>5</v>
      </c>
      <c r="F126" s="53" t="s">
        <v>4</v>
      </c>
      <c r="G126" s="58">
        <v>404.88162777777802</v>
      </c>
      <c r="H126" s="57">
        <v>18</v>
      </c>
      <c r="I126" s="54">
        <v>0</v>
      </c>
      <c r="K126" s="60"/>
    </row>
    <row r="127" spans="1:11" x14ac:dyDescent="0.35">
      <c r="A127" s="59">
        <f t="shared" ref="A127:A133" si="14">DATE(2025,3,15)</f>
        <v>45731</v>
      </c>
      <c r="B127" s="56"/>
      <c r="C127" s="57" t="s">
        <v>72</v>
      </c>
      <c r="D127" s="40" t="s">
        <v>2</v>
      </c>
      <c r="E127" s="57" t="s">
        <v>5</v>
      </c>
      <c r="F127" s="53" t="s">
        <v>4</v>
      </c>
      <c r="G127" s="58">
        <v>51.219050000000003</v>
      </c>
      <c r="H127" s="57">
        <v>2</v>
      </c>
      <c r="I127" s="54">
        <v>0</v>
      </c>
      <c r="K127" s="60"/>
    </row>
    <row r="128" spans="1:11" x14ac:dyDescent="0.35">
      <c r="A128" s="59">
        <f t="shared" si="14"/>
        <v>45731</v>
      </c>
      <c r="B128" s="56"/>
      <c r="C128" s="57" t="s">
        <v>75</v>
      </c>
      <c r="D128" s="40" t="s">
        <v>2</v>
      </c>
      <c r="E128" s="57" t="s">
        <v>5</v>
      </c>
      <c r="F128" s="53" t="s">
        <v>4</v>
      </c>
      <c r="G128" s="58">
        <v>203.08074999999999</v>
      </c>
      <c r="H128" s="57">
        <v>4</v>
      </c>
      <c r="I128" s="54">
        <v>0</v>
      </c>
      <c r="K128" s="60"/>
    </row>
    <row r="129" spans="1:11" x14ac:dyDescent="0.35">
      <c r="A129" s="59">
        <f t="shared" si="14"/>
        <v>45731</v>
      </c>
      <c r="B129" s="56"/>
      <c r="C129" s="57" t="s">
        <v>74</v>
      </c>
      <c r="D129" s="40" t="s">
        <v>2</v>
      </c>
      <c r="E129" s="57" t="s">
        <v>5</v>
      </c>
      <c r="F129" s="53" t="s">
        <v>4</v>
      </c>
      <c r="G129" s="58">
        <v>23.724299999999999</v>
      </c>
      <c r="H129" s="57">
        <v>9</v>
      </c>
      <c r="I129" s="54">
        <v>0</v>
      </c>
      <c r="K129" s="60"/>
    </row>
    <row r="130" spans="1:11" x14ac:dyDescent="0.35">
      <c r="A130" s="59">
        <f t="shared" si="14"/>
        <v>45731</v>
      </c>
      <c r="B130" s="56"/>
      <c r="C130" s="57" t="s">
        <v>86</v>
      </c>
      <c r="D130" s="40" t="s">
        <v>2</v>
      </c>
      <c r="E130" s="57" t="s">
        <v>5</v>
      </c>
      <c r="F130" s="53" t="s">
        <v>4</v>
      </c>
      <c r="G130" s="58">
        <v>258.71060999999997</v>
      </c>
      <c r="H130" s="57">
        <v>100</v>
      </c>
      <c r="I130" s="54">
        <v>0</v>
      </c>
      <c r="K130" s="60"/>
    </row>
    <row r="131" spans="1:11" x14ac:dyDescent="0.35">
      <c r="A131" s="59">
        <f t="shared" si="14"/>
        <v>45731</v>
      </c>
      <c r="B131" s="56"/>
      <c r="C131" s="57" t="s">
        <v>83</v>
      </c>
      <c r="D131" s="40" t="s">
        <v>2</v>
      </c>
      <c r="E131" s="57" t="s">
        <v>5</v>
      </c>
      <c r="F131" s="53" t="s">
        <v>4</v>
      </c>
      <c r="G131" s="58">
        <v>13.677611000000001</v>
      </c>
      <c r="H131" s="57">
        <v>100</v>
      </c>
      <c r="I131" s="54">
        <v>0</v>
      </c>
      <c r="K131" s="60"/>
    </row>
    <row r="132" spans="1:11" x14ac:dyDescent="0.35">
      <c r="A132" s="59">
        <f t="shared" si="14"/>
        <v>45731</v>
      </c>
      <c r="B132" s="56"/>
      <c r="C132" s="57" t="s">
        <v>85</v>
      </c>
      <c r="D132" s="40" t="s">
        <v>2</v>
      </c>
      <c r="E132" s="57" t="s">
        <v>5</v>
      </c>
      <c r="F132" s="53" t="s">
        <v>4</v>
      </c>
      <c r="G132" s="58">
        <v>205.640027731092</v>
      </c>
      <c r="H132" s="57">
        <v>238</v>
      </c>
      <c r="I132" s="54">
        <v>0</v>
      </c>
      <c r="K132" s="60"/>
    </row>
    <row r="133" spans="1:11" x14ac:dyDescent="0.35">
      <c r="A133" s="59">
        <f t="shared" si="14"/>
        <v>45731</v>
      </c>
      <c r="B133" s="56"/>
      <c r="C133" s="57" t="s">
        <v>71</v>
      </c>
      <c r="D133" s="40" t="s">
        <v>2</v>
      </c>
      <c r="E133" s="57" t="s">
        <v>5</v>
      </c>
      <c r="F133" s="53" t="s">
        <v>4</v>
      </c>
      <c r="G133" s="58">
        <v>218.89823029045601</v>
      </c>
      <c r="H133" s="57">
        <v>241</v>
      </c>
      <c r="I133" s="54">
        <v>0</v>
      </c>
      <c r="K133" s="60"/>
    </row>
    <row r="134" spans="1:11" x14ac:dyDescent="0.35">
      <c r="A134" s="59">
        <f>DATE(2025,3,15)</f>
        <v>45731</v>
      </c>
      <c r="B134" s="56"/>
      <c r="C134" s="57" t="s">
        <v>76</v>
      </c>
      <c r="D134" s="40" t="s">
        <v>2</v>
      </c>
      <c r="E134" s="57" t="s">
        <v>5</v>
      </c>
      <c r="F134" s="53" t="s">
        <v>4</v>
      </c>
      <c r="G134" s="58">
        <v>33.513199999999998</v>
      </c>
      <c r="H134" s="57">
        <v>2</v>
      </c>
      <c r="I134" s="54">
        <v>0</v>
      </c>
      <c r="K134" s="60"/>
    </row>
    <row r="135" spans="1:11" x14ac:dyDescent="0.35">
      <c r="A135" s="59">
        <f>DATE(2025,3,16)</f>
        <v>45732</v>
      </c>
      <c r="B135" s="56"/>
      <c r="C135" s="57" t="s">
        <v>70</v>
      </c>
      <c r="D135" s="40" t="s">
        <v>2</v>
      </c>
      <c r="E135" s="57" t="s">
        <v>5</v>
      </c>
      <c r="F135" s="53" t="s">
        <v>4</v>
      </c>
      <c r="G135" s="58">
        <v>624.929125</v>
      </c>
      <c r="H135" s="57">
        <v>4</v>
      </c>
      <c r="I135" s="54">
        <v>0</v>
      </c>
      <c r="K135" s="60"/>
    </row>
    <row r="136" spans="1:11" x14ac:dyDescent="0.35">
      <c r="A136" s="59">
        <f t="shared" ref="A136:A139" si="15">DATE(2025,3,16)</f>
        <v>45732</v>
      </c>
      <c r="B136" s="56"/>
      <c r="C136" s="57" t="s">
        <v>86</v>
      </c>
      <c r="D136" s="40" t="s">
        <v>2</v>
      </c>
      <c r="E136" s="57" t="s">
        <v>5</v>
      </c>
      <c r="F136" s="53" t="s">
        <v>4</v>
      </c>
      <c r="G136" s="58">
        <v>259.22232700000001</v>
      </c>
      <c r="H136" s="57">
        <v>100</v>
      </c>
      <c r="I136" s="54">
        <v>0</v>
      </c>
      <c r="K136" s="60"/>
    </row>
    <row r="137" spans="1:11" x14ac:dyDescent="0.35">
      <c r="A137" s="59">
        <f t="shared" si="15"/>
        <v>45732</v>
      </c>
      <c r="B137" s="56"/>
      <c r="C137" s="57" t="s">
        <v>85</v>
      </c>
      <c r="D137" s="40" t="s">
        <v>2</v>
      </c>
      <c r="E137" s="57" t="s">
        <v>5</v>
      </c>
      <c r="F137" s="53" t="s">
        <v>4</v>
      </c>
      <c r="G137" s="58">
        <v>187.08457628866</v>
      </c>
      <c r="H137" s="57">
        <v>194</v>
      </c>
      <c r="I137" s="54">
        <v>0</v>
      </c>
      <c r="K137" s="60"/>
    </row>
    <row r="138" spans="1:11" x14ac:dyDescent="0.35">
      <c r="A138" s="59">
        <f t="shared" si="15"/>
        <v>45732</v>
      </c>
      <c r="B138" s="56"/>
      <c r="C138" s="57" t="s">
        <v>83</v>
      </c>
      <c r="D138" s="40" t="s">
        <v>2</v>
      </c>
      <c r="E138" s="57" t="s">
        <v>5</v>
      </c>
      <c r="F138" s="53" t="s">
        <v>4</v>
      </c>
      <c r="G138" s="58">
        <v>13.945648</v>
      </c>
      <c r="H138" s="57">
        <v>100</v>
      </c>
      <c r="I138" s="54">
        <v>0</v>
      </c>
      <c r="K138" s="60"/>
    </row>
    <row r="139" spans="1:11" x14ac:dyDescent="0.35">
      <c r="A139" s="59">
        <f t="shared" si="15"/>
        <v>45732</v>
      </c>
      <c r="B139" s="56"/>
      <c r="C139" s="57" t="s">
        <v>71</v>
      </c>
      <c r="D139" s="40" t="s">
        <v>2</v>
      </c>
      <c r="E139" s="57" t="s">
        <v>5</v>
      </c>
      <c r="F139" s="53" t="s">
        <v>4</v>
      </c>
      <c r="G139" s="58">
        <v>266.48678247422703</v>
      </c>
      <c r="H139" s="57">
        <v>194</v>
      </c>
      <c r="I139" s="54">
        <v>0</v>
      </c>
      <c r="K139" s="60"/>
    </row>
    <row r="140" spans="1:11" x14ac:dyDescent="0.35">
      <c r="A140" s="59">
        <f>DATE(2025,3,17)</f>
        <v>45733</v>
      </c>
      <c r="B140" s="56"/>
      <c r="C140" s="57" t="s">
        <v>72</v>
      </c>
      <c r="D140" s="40" t="s">
        <v>2</v>
      </c>
      <c r="E140" s="57" t="s">
        <v>5</v>
      </c>
      <c r="F140" s="53" t="s">
        <v>4</v>
      </c>
      <c r="G140" s="58">
        <v>45.9906333333333</v>
      </c>
      <c r="H140" s="57">
        <v>3</v>
      </c>
      <c r="I140" s="54">
        <v>0</v>
      </c>
      <c r="K140" s="60"/>
    </row>
    <row r="141" spans="1:11" x14ac:dyDescent="0.35">
      <c r="A141" s="59">
        <f t="shared" ref="A141:A148" si="16">DATE(2025,3,17)</f>
        <v>45733</v>
      </c>
      <c r="B141" s="56"/>
      <c r="C141" s="57" t="s">
        <v>70</v>
      </c>
      <c r="D141" s="40" t="s">
        <v>2</v>
      </c>
      <c r="E141" s="57" t="s">
        <v>5</v>
      </c>
      <c r="F141" s="53" t="s">
        <v>4</v>
      </c>
      <c r="G141" s="58">
        <v>572.42868333333297</v>
      </c>
      <c r="H141" s="57">
        <v>18</v>
      </c>
      <c r="I141" s="54">
        <v>0</v>
      </c>
      <c r="K141" s="60"/>
    </row>
    <row r="142" spans="1:11" x14ac:dyDescent="0.35">
      <c r="A142" s="59">
        <f t="shared" si="16"/>
        <v>45733</v>
      </c>
      <c r="B142" s="56"/>
      <c r="C142" s="57" t="s">
        <v>75</v>
      </c>
      <c r="D142" s="40" t="s">
        <v>2</v>
      </c>
      <c r="E142" s="57" t="s">
        <v>5</v>
      </c>
      <c r="F142" s="53" t="s">
        <v>4</v>
      </c>
      <c r="G142" s="58">
        <v>276.24720000000002</v>
      </c>
      <c r="H142" s="57">
        <v>4</v>
      </c>
      <c r="I142" s="54">
        <v>0</v>
      </c>
      <c r="K142" s="60"/>
    </row>
    <row r="143" spans="1:11" x14ac:dyDescent="0.35">
      <c r="A143" s="59">
        <f t="shared" si="16"/>
        <v>45733</v>
      </c>
      <c r="B143" s="56"/>
      <c r="C143" s="57" t="s">
        <v>74</v>
      </c>
      <c r="D143" s="40" t="s">
        <v>2</v>
      </c>
      <c r="E143" s="57" t="s">
        <v>5</v>
      </c>
      <c r="F143" s="53" t="s">
        <v>4</v>
      </c>
      <c r="G143" s="58">
        <v>18.438677777777801</v>
      </c>
      <c r="H143" s="57">
        <v>9</v>
      </c>
      <c r="I143" s="54">
        <v>0</v>
      </c>
      <c r="K143" s="60"/>
    </row>
    <row r="144" spans="1:11" x14ac:dyDescent="0.35">
      <c r="A144" s="59">
        <f t="shared" si="16"/>
        <v>45733</v>
      </c>
      <c r="B144" s="56"/>
      <c r="C144" s="57" t="s">
        <v>86</v>
      </c>
      <c r="D144" s="40" t="s">
        <v>2</v>
      </c>
      <c r="E144" s="57" t="s">
        <v>5</v>
      </c>
      <c r="F144" s="53" t="s">
        <v>4</v>
      </c>
      <c r="G144" s="58">
        <v>274.38125400000001</v>
      </c>
      <c r="H144" s="57">
        <v>100</v>
      </c>
      <c r="I144" s="54">
        <v>0</v>
      </c>
      <c r="K144" s="60"/>
    </row>
    <row r="145" spans="1:11" x14ac:dyDescent="0.35">
      <c r="A145" s="59">
        <f t="shared" si="16"/>
        <v>45733</v>
      </c>
      <c r="B145" s="56"/>
      <c r="C145" s="57" t="s">
        <v>76</v>
      </c>
      <c r="D145" s="40" t="s">
        <v>2</v>
      </c>
      <c r="E145" s="57" t="s">
        <v>5</v>
      </c>
      <c r="F145" s="53" t="s">
        <v>4</v>
      </c>
      <c r="G145" s="58">
        <v>45.219799999999999</v>
      </c>
      <c r="H145" s="57">
        <v>2</v>
      </c>
      <c r="I145" s="54">
        <v>0</v>
      </c>
      <c r="K145" s="60"/>
    </row>
    <row r="146" spans="1:11" x14ac:dyDescent="0.35">
      <c r="A146" s="59">
        <f t="shared" si="16"/>
        <v>45733</v>
      </c>
      <c r="B146" s="56"/>
      <c r="C146" s="57" t="s">
        <v>85</v>
      </c>
      <c r="D146" s="40" t="s">
        <v>2</v>
      </c>
      <c r="E146" s="57" t="s">
        <v>5</v>
      </c>
      <c r="F146" s="53" t="s">
        <v>4</v>
      </c>
      <c r="G146" s="58">
        <v>223.761875</v>
      </c>
      <c r="H146" s="57">
        <v>288</v>
      </c>
      <c r="I146" s="54">
        <v>0</v>
      </c>
      <c r="K146" s="60"/>
    </row>
    <row r="147" spans="1:11" x14ac:dyDescent="0.35">
      <c r="A147" s="59">
        <f t="shared" si="16"/>
        <v>45733</v>
      </c>
      <c r="B147" s="56"/>
      <c r="C147" s="57" t="s">
        <v>83</v>
      </c>
      <c r="D147" s="40" t="s">
        <v>2</v>
      </c>
      <c r="E147" s="57" t="s">
        <v>5</v>
      </c>
      <c r="F147" s="53" t="s">
        <v>4</v>
      </c>
      <c r="G147" s="58">
        <v>14.686795</v>
      </c>
      <c r="H147" s="57">
        <v>100</v>
      </c>
      <c r="I147" s="54">
        <v>0</v>
      </c>
      <c r="K147" s="60"/>
    </row>
    <row r="148" spans="1:11" x14ac:dyDescent="0.35">
      <c r="A148" s="59">
        <f t="shared" si="16"/>
        <v>45733</v>
      </c>
      <c r="B148" s="56"/>
      <c r="C148" s="57" t="s">
        <v>71</v>
      </c>
      <c r="D148" s="40" t="s">
        <v>2</v>
      </c>
      <c r="E148" s="57" t="s">
        <v>5</v>
      </c>
      <c r="F148" s="53" t="s">
        <v>4</v>
      </c>
      <c r="G148" s="58">
        <v>287.48251241379302</v>
      </c>
      <c r="H148" s="57">
        <v>290</v>
      </c>
      <c r="I148" s="54">
        <v>0</v>
      </c>
      <c r="K148" s="60"/>
    </row>
    <row r="149" spans="1:11" x14ac:dyDescent="0.35">
      <c r="A149" s="59">
        <f>DATE(2025,3,18)</f>
        <v>45734</v>
      </c>
      <c r="B149" s="56"/>
      <c r="C149" s="57" t="s">
        <v>72</v>
      </c>
      <c r="D149" s="40" t="s">
        <v>2</v>
      </c>
      <c r="E149" s="57" t="s">
        <v>5</v>
      </c>
      <c r="F149" s="53" t="s">
        <v>4</v>
      </c>
      <c r="G149" s="58">
        <v>69.552099999999996</v>
      </c>
      <c r="H149" s="57">
        <v>1</v>
      </c>
      <c r="I149" s="54">
        <v>0</v>
      </c>
      <c r="K149" s="60"/>
    </row>
    <row r="150" spans="1:11" x14ac:dyDescent="0.35">
      <c r="A150" s="59">
        <f t="shared" ref="A150:A155" si="17">DATE(2025,3,18)</f>
        <v>45734</v>
      </c>
      <c r="B150" s="56"/>
      <c r="C150" s="57" t="s">
        <v>70</v>
      </c>
      <c r="D150" s="40" t="s">
        <v>2</v>
      </c>
      <c r="E150" s="57" t="s">
        <v>5</v>
      </c>
      <c r="F150" s="53" t="s">
        <v>4</v>
      </c>
      <c r="G150" s="58">
        <v>478.00047499999999</v>
      </c>
      <c r="H150" s="57">
        <v>16</v>
      </c>
      <c r="I150" s="54">
        <v>0</v>
      </c>
      <c r="K150" s="60"/>
    </row>
    <row r="151" spans="1:11" x14ac:dyDescent="0.35">
      <c r="A151" s="59">
        <f t="shared" si="17"/>
        <v>45734</v>
      </c>
      <c r="B151" s="56"/>
      <c r="C151" s="57" t="s">
        <v>74</v>
      </c>
      <c r="D151" s="40" t="s">
        <v>2</v>
      </c>
      <c r="E151" s="57" t="s">
        <v>5</v>
      </c>
      <c r="F151" s="53" t="s">
        <v>4</v>
      </c>
      <c r="G151" s="58">
        <v>30.195399999999999</v>
      </c>
      <c r="H151" s="57">
        <v>1</v>
      </c>
      <c r="I151" s="54">
        <v>0</v>
      </c>
      <c r="K151" s="60"/>
    </row>
    <row r="152" spans="1:11" x14ac:dyDescent="0.35">
      <c r="A152" s="59">
        <f t="shared" si="17"/>
        <v>45734</v>
      </c>
      <c r="B152" s="56"/>
      <c r="C152" s="57" t="s">
        <v>86</v>
      </c>
      <c r="D152" s="40" t="s">
        <v>2</v>
      </c>
      <c r="E152" s="57" t="s">
        <v>5</v>
      </c>
      <c r="F152" s="53" t="s">
        <v>4</v>
      </c>
      <c r="G152" s="58">
        <v>303.06822299999999</v>
      </c>
      <c r="H152" s="57">
        <v>100</v>
      </c>
      <c r="I152" s="54">
        <v>0</v>
      </c>
      <c r="K152" s="60"/>
    </row>
    <row r="153" spans="1:11" x14ac:dyDescent="0.35">
      <c r="A153" s="59">
        <f t="shared" si="17"/>
        <v>45734</v>
      </c>
      <c r="B153" s="56"/>
      <c r="C153" s="57" t="s">
        <v>83</v>
      </c>
      <c r="D153" s="40" t="s">
        <v>2</v>
      </c>
      <c r="E153" s="57" t="s">
        <v>5</v>
      </c>
      <c r="F153" s="53" t="s">
        <v>4</v>
      </c>
      <c r="G153" s="58">
        <v>15.873652999999999</v>
      </c>
      <c r="H153" s="57">
        <v>100</v>
      </c>
      <c r="I153" s="54">
        <v>0</v>
      </c>
      <c r="K153" s="60"/>
    </row>
    <row r="154" spans="1:11" x14ac:dyDescent="0.35">
      <c r="A154" s="59">
        <f t="shared" si="17"/>
        <v>45734</v>
      </c>
      <c r="B154" s="56"/>
      <c r="C154" s="57" t="s">
        <v>85</v>
      </c>
      <c r="D154" s="40" t="s">
        <v>2</v>
      </c>
      <c r="E154" s="57" t="s">
        <v>5</v>
      </c>
      <c r="F154" s="53" t="s">
        <v>4</v>
      </c>
      <c r="G154" s="58">
        <v>236.52612177121799</v>
      </c>
      <c r="H154" s="57">
        <v>271</v>
      </c>
      <c r="I154" s="54">
        <v>0</v>
      </c>
      <c r="K154" s="60"/>
    </row>
    <row r="155" spans="1:11" x14ac:dyDescent="0.35">
      <c r="A155" s="59">
        <f t="shared" si="17"/>
        <v>45734</v>
      </c>
      <c r="B155" s="56"/>
      <c r="C155" s="57" t="s">
        <v>71</v>
      </c>
      <c r="D155" s="40" t="s">
        <v>2</v>
      </c>
      <c r="E155" s="57" t="s">
        <v>5</v>
      </c>
      <c r="F155" s="53" t="s">
        <v>4</v>
      </c>
      <c r="G155" s="58">
        <v>284.38663985239901</v>
      </c>
      <c r="H155" s="57">
        <v>271</v>
      </c>
      <c r="I155" s="54">
        <v>0</v>
      </c>
      <c r="K155" s="60"/>
    </row>
    <row r="156" spans="1:11" x14ac:dyDescent="0.35">
      <c r="A156" s="59">
        <f>DATE(2025,3,19)</f>
        <v>45735</v>
      </c>
      <c r="B156" s="56"/>
      <c r="C156" s="57" t="s">
        <v>72</v>
      </c>
      <c r="D156" s="40" t="s">
        <v>2</v>
      </c>
      <c r="E156" s="57" t="s">
        <v>5</v>
      </c>
      <c r="F156" s="53" t="s">
        <v>4</v>
      </c>
      <c r="G156" s="58">
        <v>53.31485</v>
      </c>
      <c r="H156" s="57">
        <v>2</v>
      </c>
      <c r="I156" s="54">
        <v>0</v>
      </c>
      <c r="K156" s="60"/>
    </row>
    <row r="157" spans="1:11" x14ac:dyDescent="0.35">
      <c r="A157" s="59">
        <f t="shared" ref="A157:A162" si="18">DATE(2025,3,19)</f>
        <v>45735</v>
      </c>
      <c r="B157" s="56"/>
      <c r="C157" s="57" t="s">
        <v>83</v>
      </c>
      <c r="D157" s="40" t="s">
        <v>2</v>
      </c>
      <c r="E157" s="57" t="s">
        <v>5</v>
      </c>
      <c r="F157" s="53" t="s">
        <v>4</v>
      </c>
      <c r="G157" s="58">
        <v>15.883091</v>
      </c>
      <c r="H157" s="57">
        <v>100</v>
      </c>
      <c r="I157" s="54">
        <v>0</v>
      </c>
      <c r="K157" s="60"/>
    </row>
    <row r="158" spans="1:11" x14ac:dyDescent="0.35">
      <c r="A158" s="59">
        <f t="shared" si="18"/>
        <v>45735</v>
      </c>
      <c r="B158" s="56"/>
      <c r="C158" s="57" t="s">
        <v>74</v>
      </c>
      <c r="D158" s="40" t="s">
        <v>2</v>
      </c>
      <c r="E158" s="57" t="s">
        <v>5</v>
      </c>
      <c r="F158" s="53" t="s">
        <v>4</v>
      </c>
      <c r="G158" s="58">
        <v>15.506919999999999</v>
      </c>
      <c r="H158" s="57">
        <v>5</v>
      </c>
      <c r="I158" s="54">
        <v>0</v>
      </c>
      <c r="K158" s="60"/>
    </row>
    <row r="159" spans="1:11" x14ac:dyDescent="0.35">
      <c r="A159" s="59">
        <f t="shared" si="18"/>
        <v>45735</v>
      </c>
      <c r="B159" s="56"/>
      <c r="C159" s="57" t="s">
        <v>71</v>
      </c>
      <c r="D159" s="40" t="s">
        <v>2</v>
      </c>
      <c r="E159" s="57" t="s">
        <v>5</v>
      </c>
      <c r="F159" s="53" t="s">
        <v>4</v>
      </c>
      <c r="G159" s="58">
        <v>284.07711833333298</v>
      </c>
      <c r="H159" s="57">
        <v>300</v>
      </c>
      <c r="I159" s="54">
        <v>0</v>
      </c>
      <c r="K159" s="60"/>
    </row>
    <row r="160" spans="1:11" x14ac:dyDescent="0.35">
      <c r="A160" s="59">
        <f t="shared" si="18"/>
        <v>45735</v>
      </c>
      <c r="B160" s="56"/>
      <c r="C160" s="57" t="s">
        <v>70</v>
      </c>
      <c r="D160" s="40" t="s">
        <v>2</v>
      </c>
      <c r="E160" s="57" t="s">
        <v>5</v>
      </c>
      <c r="F160" s="53" t="s">
        <v>4</v>
      </c>
      <c r="G160" s="58">
        <v>492.01680625</v>
      </c>
      <c r="H160" s="57">
        <v>16</v>
      </c>
      <c r="I160" s="54">
        <v>0</v>
      </c>
      <c r="K160" s="60"/>
    </row>
    <row r="161" spans="1:11" x14ac:dyDescent="0.35">
      <c r="A161" s="59">
        <f t="shared" si="18"/>
        <v>45735</v>
      </c>
      <c r="B161" s="56"/>
      <c r="C161" s="57" t="s">
        <v>85</v>
      </c>
      <c r="D161" s="40" t="s">
        <v>2</v>
      </c>
      <c r="E161" s="57" t="s">
        <v>5</v>
      </c>
      <c r="F161" s="53" t="s">
        <v>4</v>
      </c>
      <c r="G161" s="58">
        <v>225.76849799999999</v>
      </c>
      <c r="H161" s="57">
        <v>300</v>
      </c>
      <c r="I161" s="54">
        <v>0</v>
      </c>
      <c r="K161" s="60"/>
    </row>
    <row r="162" spans="1:11" x14ac:dyDescent="0.35">
      <c r="A162" s="59">
        <f t="shared" si="18"/>
        <v>45735</v>
      </c>
      <c r="B162" s="56"/>
      <c r="C162" s="57" t="s">
        <v>86</v>
      </c>
      <c r="D162" s="40" t="s">
        <v>2</v>
      </c>
      <c r="E162" s="57" t="s">
        <v>5</v>
      </c>
      <c r="F162" s="53" t="s">
        <v>4</v>
      </c>
      <c r="G162" s="58">
        <v>294.520556</v>
      </c>
      <c r="H162" s="57">
        <v>100</v>
      </c>
      <c r="I162" s="54">
        <v>0</v>
      </c>
      <c r="K162" s="60"/>
    </row>
    <row r="163" spans="1:11" x14ac:dyDescent="0.35">
      <c r="A163" s="59">
        <f>DATE(2025,3,20)</f>
        <v>45736</v>
      </c>
      <c r="B163" s="56"/>
      <c r="C163" s="57" t="s">
        <v>70</v>
      </c>
      <c r="D163" s="40" t="s">
        <v>2</v>
      </c>
      <c r="E163" s="57" t="s">
        <v>5</v>
      </c>
      <c r="F163" s="53" t="s">
        <v>4</v>
      </c>
      <c r="G163" s="58">
        <v>444.54261176470601</v>
      </c>
      <c r="H163" s="57">
        <v>17</v>
      </c>
      <c r="I163" s="54">
        <v>0</v>
      </c>
      <c r="K163" s="60"/>
    </row>
    <row r="164" spans="1:11" x14ac:dyDescent="0.35">
      <c r="A164" s="59">
        <f t="shared" ref="A164:A172" si="19">DATE(2025,3,20)</f>
        <v>45736</v>
      </c>
      <c r="B164" s="56"/>
      <c r="C164" s="57" t="s">
        <v>72</v>
      </c>
      <c r="D164" s="40" t="s">
        <v>2</v>
      </c>
      <c r="E164" s="57" t="s">
        <v>5</v>
      </c>
      <c r="F164" s="53" t="s">
        <v>4</v>
      </c>
      <c r="G164" s="58">
        <v>29.44285</v>
      </c>
      <c r="H164" s="57">
        <v>8</v>
      </c>
      <c r="I164" s="54">
        <v>0</v>
      </c>
      <c r="K164" s="60"/>
    </row>
    <row r="165" spans="1:11" x14ac:dyDescent="0.35">
      <c r="A165" s="59">
        <f t="shared" si="19"/>
        <v>45736</v>
      </c>
      <c r="B165" s="56"/>
      <c r="C165" s="57" t="s">
        <v>75</v>
      </c>
      <c r="D165" s="40" t="s">
        <v>2</v>
      </c>
      <c r="E165" s="57" t="s">
        <v>5</v>
      </c>
      <c r="F165" s="53" t="s">
        <v>4</v>
      </c>
      <c r="G165" s="58">
        <v>171.0557</v>
      </c>
      <c r="H165" s="57">
        <v>3</v>
      </c>
      <c r="I165" s="54">
        <v>0</v>
      </c>
      <c r="K165" s="60"/>
    </row>
    <row r="166" spans="1:11" x14ac:dyDescent="0.35">
      <c r="A166" s="59">
        <f t="shared" si="19"/>
        <v>45736</v>
      </c>
      <c r="B166" s="56"/>
      <c r="C166" s="57" t="s">
        <v>83</v>
      </c>
      <c r="D166" s="40" t="s">
        <v>2</v>
      </c>
      <c r="E166" s="57" t="s">
        <v>5</v>
      </c>
      <c r="F166" s="53" t="s">
        <v>4</v>
      </c>
      <c r="G166" s="58">
        <v>17.534223999999998</v>
      </c>
      <c r="H166" s="57">
        <v>100</v>
      </c>
      <c r="I166" s="54">
        <v>0</v>
      </c>
      <c r="K166" s="60"/>
    </row>
    <row r="167" spans="1:11" x14ac:dyDescent="0.35">
      <c r="A167" s="59">
        <f t="shared" si="19"/>
        <v>45736</v>
      </c>
      <c r="B167" s="56"/>
      <c r="C167" s="57" t="s">
        <v>71</v>
      </c>
      <c r="D167" s="40" t="s">
        <v>2</v>
      </c>
      <c r="E167" s="57" t="s">
        <v>5</v>
      </c>
      <c r="F167" s="53" t="s">
        <v>4</v>
      </c>
      <c r="G167" s="58">
        <v>281.06945195729497</v>
      </c>
      <c r="H167" s="57">
        <v>281</v>
      </c>
      <c r="I167" s="54">
        <v>0</v>
      </c>
      <c r="K167" s="60"/>
    </row>
    <row r="168" spans="1:11" x14ac:dyDescent="0.35">
      <c r="A168" s="59">
        <f t="shared" si="19"/>
        <v>45736</v>
      </c>
      <c r="B168" s="56"/>
      <c r="C168" s="57" t="s">
        <v>85</v>
      </c>
      <c r="D168" s="40" t="s">
        <v>2</v>
      </c>
      <c r="E168" s="57" t="s">
        <v>5</v>
      </c>
      <c r="F168" s="53" t="s">
        <v>4</v>
      </c>
      <c r="G168" s="58">
        <v>232.16453369175599</v>
      </c>
      <c r="H168" s="57">
        <v>279</v>
      </c>
      <c r="I168" s="54">
        <v>0</v>
      </c>
      <c r="K168" s="60"/>
    </row>
    <row r="169" spans="1:11" x14ac:dyDescent="0.35">
      <c r="A169" s="59">
        <f t="shared" si="19"/>
        <v>45736</v>
      </c>
      <c r="B169" s="56"/>
      <c r="C169" s="57" t="s">
        <v>73</v>
      </c>
      <c r="D169" s="40" t="s">
        <v>2</v>
      </c>
      <c r="E169" s="57" t="s">
        <v>5</v>
      </c>
      <c r="F169" s="53" t="s">
        <v>4</v>
      </c>
      <c r="G169" s="58">
        <v>124.61217499999999</v>
      </c>
      <c r="H169" s="57">
        <v>4</v>
      </c>
      <c r="I169" s="54">
        <v>0</v>
      </c>
      <c r="K169" s="60"/>
    </row>
    <row r="170" spans="1:11" x14ac:dyDescent="0.35">
      <c r="A170" s="59">
        <f t="shared" si="19"/>
        <v>45736</v>
      </c>
      <c r="B170" s="56"/>
      <c r="C170" s="57" t="s">
        <v>76</v>
      </c>
      <c r="D170" s="40" t="s">
        <v>2</v>
      </c>
      <c r="E170" s="57" t="s">
        <v>5</v>
      </c>
      <c r="F170" s="53" t="s">
        <v>4</v>
      </c>
      <c r="G170" s="58">
        <v>40.345550000000003</v>
      </c>
      <c r="H170" s="57">
        <v>2</v>
      </c>
      <c r="I170" s="54">
        <v>0</v>
      </c>
      <c r="K170" s="60"/>
    </row>
    <row r="171" spans="1:11" x14ac:dyDescent="0.35">
      <c r="A171" s="59">
        <f t="shared" si="19"/>
        <v>45736</v>
      </c>
      <c r="B171" s="56"/>
      <c r="C171" s="57" t="s">
        <v>74</v>
      </c>
      <c r="D171" s="40" t="s">
        <v>2</v>
      </c>
      <c r="E171" s="57" t="s">
        <v>5</v>
      </c>
      <c r="F171" s="53" t="s">
        <v>4</v>
      </c>
      <c r="G171" s="58">
        <v>44.297024999999998</v>
      </c>
      <c r="H171" s="57">
        <v>16</v>
      </c>
      <c r="I171" s="54">
        <v>0</v>
      </c>
      <c r="K171" s="60"/>
    </row>
    <row r="172" spans="1:11" x14ac:dyDescent="0.35">
      <c r="A172" s="59">
        <f t="shared" si="19"/>
        <v>45736</v>
      </c>
      <c r="B172" s="56"/>
      <c r="C172" s="57" t="s">
        <v>86</v>
      </c>
      <c r="D172" s="40" t="s">
        <v>2</v>
      </c>
      <c r="E172" s="57" t="s">
        <v>5</v>
      </c>
      <c r="F172" s="53" t="s">
        <v>4</v>
      </c>
      <c r="G172" s="58">
        <v>298.06702200000001</v>
      </c>
      <c r="H172" s="57">
        <v>100</v>
      </c>
      <c r="I172" s="54">
        <v>0</v>
      </c>
      <c r="K172" s="60"/>
    </row>
    <row r="173" spans="1:11" x14ac:dyDescent="0.35">
      <c r="A173" s="59">
        <f>DATE(2025,3,21)</f>
        <v>45737</v>
      </c>
      <c r="B173" s="56"/>
      <c r="C173" s="57" t="s">
        <v>72</v>
      </c>
      <c r="D173" s="40" t="s">
        <v>2</v>
      </c>
      <c r="E173" s="57" t="s">
        <v>5</v>
      </c>
      <c r="F173" s="53" t="s">
        <v>4</v>
      </c>
      <c r="G173" s="58">
        <v>31.522455555555599</v>
      </c>
      <c r="H173" s="57">
        <v>9</v>
      </c>
      <c r="I173" s="54">
        <v>0</v>
      </c>
      <c r="K173" s="60"/>
    </row>
    <row r="174" spans="1:11" x14ac:dyDescent="0.35">
      <c r="A174" s="59">
        <f t="shared" ref="A174:A182" si="20">DATE(2025,3,21)</f>
        <v>45737</v>
      </c>
      <c r="B174" s="56"/>
      <c r="C174" s="57" t="s">
        <v>70</v>
      </c>
      <c r="D174" s="40" t="s">
        <v>2</v>
      </c>
      <c r="E174" s="57" t="s">
        <v>5</v>
      </c>
      <c r="F174" s="53" t="s">
        <v>4</v>
      </c>
      <c r="G174" s="58">
        <v>523.60115555555603</v>
      </c>
      <c r="H174" s="57">
        <v>18</v>
      </c>
      <c r="I174" s="54">
        <v>0</v>
      </c>
      <c r="K174" s="60"/>
    </row>
    <row r="175" spans="1:11" x14ac:dyDescent="0.35">
      <c r="A175" s="59">
        <f t="shared" si="20"/>
        <v>45737</v>
      </c>
      <c r="B175" s="56"/>
      <c r="C175" s="57" t="s">
        <v>75</v>
      </c>
      <c r="D175" s="40" t="s">
        <v>2</v>
      </c>
      <c r="E175" s="57" t="s">
        <v>5</v>
      </c>
      <c r="F175" s="53" t="s">
        <v>4</v>
      </c>
      <c r="G175" s="58">
        <v>273.702225</v>
      </c>
      <c r="H175" s="57">
        <v>4</v>
      </c>
      <c r="I175" s="54">
        <v>0</v>
      </c>
      <c r="K175" s="60"/>
    </row>
    <row r="176" spans="1:11" x14ac:dyDescent="0.35">
      <c r="A176" s="59">
        <f t="shared" si="20"/>
        <v>45737</v>
      </c>
      <c r="B176" s="56"/>
      <c r="C176" s="57" t="s">
        <v>83</v>
      </c>
      <c r="D176" s="40" t="s">
        <v>2</v>
      </c>
      <c r="E176" s="57" t="s">
        <v>5</v>
      </c>
      <c r="F176" s="53" t="s">
        <v>4</v>
      </c>
      <c r="G176" s="58">
        <v>17.956895192307702</v>
      </c>
      <c r="H176" s="57">
        <v>104</v>
      </c>
      <c r="I176" s="54">
        <v>0</v>
      </c>
      <c r="K176" s="60"/>
    </row>
    <row r="177" spans="1:11" x14ac:dyDescent="0.35">
      <c r="A177" s="59">
        <f t="shared" si="20"/>
        <v>45737</v>
      </c>
      <c r="B177" s="56"/>
      <c r="C177" s="57" t="s">
        <v>85</v>
      </c>
      <c r="D177" s="40" t="s">
        <v>2</v>
      </c>
      <c r="E177" s="57" t="s">
        <v>5</v>
      </c>
      <c r="F177" s="53" t="s">
        <v>4</v>
      </c>
      <c r="G177" s="58">
        <v>224.978359075908</v>
      </c>
      <c r="H177" s="57">
        <v>303</v>
      </c>
      <c r="I177" s="54">
        <v>0</v>
      </c>
      <c r="K177" s="60"/>
    </row>
    <row r="178" spans="1:11" x14ac:dyDescent="0.35">
      <c r="A178" s="59">
        <f t="shared" si="20"/>
        <v>45737</v>
      </c>
      <c r="B178" s="56"/>
      <c r="C178" s="57" t="s">
        <v>73</v>
      </c>
      <c r="D178" s="40" t="s">
        <v>2</v>
      </c>
      <c r="E178" s="57" t="s">
        <v>5</v>
      </c>
      <c r="F178" s="53" t="s">
        <v>4</v>
      </c>
      <c r="G178" s="58">
        <v>55.611166666666698</v>
      </c>
      <c r="H178" s="57">
        <v>3</v>
      </c>
      <c r="I178" s="54">
        <v>0</v>
      </c>
      <c r="K178" s="60"/>
    </row>
    <row r="179" spans="1:11" x14ac:dyDescent="0.35">
      <c r="A179" s="59">
        <f t="shared" si="20"/>
        <v>45737</v>
      </c>
      <c r="B179" s="56"/>
      <c r="C179" s="57" t="s">
        <v>71</v>
      </c>
      <c r="D179" s="40" t="s">
        <v>2</v>
      </c>
      <c r="E179" s="57" t="s">
        <v>5</v>
      </c>
      <c r="F179" s="53" t="s">
        <v>4</v>
      </c>
      <c r="G179" s="58">
        <v>290.82934224422399</v>
      </c>
      <c r="H179" s="57">
        <v>303</v>
      </c>
      <c r="I179" s="54">
        <v>0</v>
      </c>
      <c r="K179" s="60"/>
    </row>
    <row r="180" spans="1:11" x14ac:dyDescent="0.35">
      <c r="A180" s="59">
        <f t="shared" si="20"/>
        <v>45737</v>
      </c>
      <c r="B180" s="56"/>
      <c r="C180" s="57" t="s">
        <v>76</v>
      </c>
      <c r="D180" s="40" t="s">
        <v>2</v>
      </c>
      <c r="E180" s="57" t="s">
        <v>5</v>
      </c>
      <c r="F180" s="53" t="s">
        <v>4</v>
      </c>
      <c r="G180" s="58">
        <v>44.00085</v>
      </c>
      <c r="H180" s="57">
        <v>2</v>
      </c>
      <c r="I180" s="54">
        <v>0</v>
      </c>
      <c r="K180" s="60"/>
    </row>
    <row r="181" spans="1:11" x14ac:dyDescent="0.35">
      <c r="A181" s="59">
        <f t="shared" si="20"/>
        <v>45737</v>
      </c>
      <c r="B181" s="56"/>
      <c r="C181" s="57" t="s">
        <v>74</v>
      </c>
      <c r="D181" s="40" t="s">
        <v>2</v>
      </c>
      <c r="E181" s="57" t="s">
        <v>5</v>
      </c>
      <c r="F181" s="53" t="s">
        <v>4</v>
      </c>
      <c r="G181" s="58">
        <v>41.979391999999997</v>
      </c>
      <c r="H181" s="57">
        <v>25</v>
      </c>
      <c r="I181" s="54">
        <v>0</v>
      </c>
      <c r="K181" s="60"/>
    </row>
    <row r="182" spans="1:11" x14ac:dyDescent="0.35">
      <c r="A182" s="59">
        <f t="shared" si="20"/>
        <v>45737</v>
      </c>
      <c r="B182" s="56"/>
      <c r="C182" s="57" t="s">
        <v>86</v>
      </c>
      <c r="D182" s="40" t="s">
        <v>2</v>
      </c>
      <c r="E182" s="57" t="s">
        <v>5</v>
      </c>
      <c r="F182" s="53" t="s">
        <v>4</v>
      </c>
      <c r="G182" s="58">
        <v>283.85832058823502</v>
      </c>
      <c r="H182" s="57">
        <v>102</v>
      </c>
      <c r="I182" s="54">
        <v>0</v>
      </c>
      <c r="K182" s="60"/>
    </row>
    <row r="183" spans="1:11" x14ac:dyDescent="0.35">
      <c r="A183" s="59">
        <f>DATE(2025,3,22)</f>
        <v>45738</v>
      </c>
      <c r="B183" s="56"/>
      <c r="C183" s="57" t="s">
        <v>70</v>
      </c>
      <c r="D183" s="40" t="s">
        <v>2</v>
      </c>
      <c r="E183" s="57" t="s">
        <v>5</v>
      </c>
      <c r="F183" s="53" t="s">
        <v>4</v>
      </c>
      <c r="G183" s="58">
        <v>435.57583749999998</v>
      </c>
      <c r="H183" s="57">
        <v>16</v>
      </c>
      <c r="I183" s="54">
        <v>0</v>
      </c>
      <c r="K183" s="60"/>
    </row>
    <row r="184" spans="1:11" x14ac:dyDescent="0.35">
      <c r="A184" s="59">
        <f t="shared" ref="A184:A187" si="21">DATE(2025,3,22)</f>
        <v>45738</v>
      </c>
      <c r="B184" s="56"/>
      <c r="C184" s="57" t="s">
        <v>83</v>
      </c>
      <c r="D184" s="40" t="s">
        <v>2</v>
      </c>
      <c r="E184" s="57" t="s">
        <v>5</v>
      </c>
      <c r="F184" s="53" t="s">
        <v>4</v>
      </c>
      <c r="G184" s="58">
        <v>15.5822115384615</v>
      </c>
      <c r="H184" s="57">
        <v>104</v>
      </c>
      <c r="I184" s="54">
        <v>0</v>
      </c>
      <c r="K184" s="60"/>
    </row>
    <row r="185" spans="1:11" x14ac:dyDescent="0.35">
      <c r="A185" s="59">
        <f t="shared" si="21"/>
        <v>45738</v>
      </c>
      <c r="B185" s="56"/>
      <c r="C185" s="57" t="s">
        <v>71</v>
      </c>
      <c r="D185" s="40" t="s">
        <v>2</v>
      </c>
      <c r="E185" s="57" t="s">
        <v>5</v>
      </c>
      <c r="F185" s="53" t="s">
        <v>4</v>
      </c>
      <c r="G185" s="58">
        <v>231.32744561403501</v>
      </c>
      <c r="H185" s="57">
        <v>285</v>
      </c>
      <c r="I185" s="54">
        <v>0</v>
      </c>
      <c r="K185" s="60"/>
    </row>
    <row r="186" spans="1:11" x14ac:dyDescent="0.35">
      <c r="A186" s="59">
        <f t="shared" si="21"/>
        <v>45738</v>
      </c>
      <c r="B186" s="56"/>
      <c r="C186" s="57" t="s">
        <v>85</v>
      </c>
      <c r="D186" s="40" t="s">
        <v>2</v>
      </c>
      <c r="E186" s="57" t="s">
        <v>5</v>
      </c>
      <c r="F186" s="53" t="s">
        <v>4</v>
      </c>
      <c r="G186" s="58">
        <v>210.79158631579</v>
      </c>
      <c r="H186" s="57">
        <v>285</v>
      </c>
      <c r="I186" s="54">
        <v>0</v>
      </c>
      <c r="K186" s="60"/>
    </row>
    <row r="187" spans="1:11" x14ac:dyDescent="0.35">
      <c r="A187" s="59">
        <f t="shared" si="21"/>
        <v>45738</v>
      </c>
      <c r="B187" s="56"/>
      <c r="C187" s="57" t="s">
        <v>86</v>
      </c>
      <c r="D187" s="40" t="s">
        <v>2</v>
      </c>
      <c r="E187" s="57" t="s">
        <v>5</v>
      </c>
      <c r="F187" s="53" t="s">
        <v>4</v>
      </c>
      <c r="G187" s="58">
        <v>270.155859615385</v>
      </c>
      <c r="H187" s="57">
        <v>104</v>
      </c>
      <c r="I187" s="54">
        <v>0</v>
      </c>
      <c r="K187" s="60"/>
    </row>
    <row r="188" spans="1:11" x14ac:dyDescent="0.35">
      <c r="A188" s="59">
        <f>DATE(2025,3,23)</f>
        <v>45739</v>
      </c>
      <c r="B188" s="56"/>
      <c r="C188" s="57" t="s">
        <v>83</v>
      </c>
      <c r="D188" s="40" t="s">
        <v>2</v>
      </c>
      <c r="E188" s="57" t="s">
        <v>5</v>
      </c>
      <c r="F188" s="53" t="s">
        <v>4</v>
      </c>
      <c r="G188" s="58">
        <v>14.8522769230769</v>
      </c>
      <c r="H188" s="57">
        <v>104</v>
      </c>
      <c r="I188" s="54">
        <v>0</v>
      </c>
      <c r="K188" s="60"/>
    </row>
    <row r="189" spans="1:11" x14ac:dyDescent="0.35">
      <c r="A189" s="59">
        <f t="shared" ref="A189:A192" si="22">DATE(2025,3,23)</f>
        <v>45739</v>
      </c>
      <c r="B189" s="56"/>
      <c r="C189" s="57" t="s">
        <v>85</v>
      </c>
      <c r="D189" s="40" t="s">
        <v>2</v>
      </c>
      <c r="E189" s="57" t="s">
        <v>5</v>
      </c>
      <c r="F189" s="53" t="s">
        <v>4</v>
      </c>
      <c r="G189" s="58">
        <v>185.37948969072201</v>
      </c>
      <c r="H189" s="57">
        <v>194</v>
      </c>
      <c r="I189" s="54">
        <v>0</v>
      </c>
      <c r="K189" s="60"/>
    </row>
    <row r="190" spans="1:11" x14ac:dyDescent="0.35">
      <c r="A190" s="59">
        <f t="shared" si="22"/>
        <v>45739</v>
      </c>
      <c r="B190" s="56"/>
      <c r="C190" s="57" t="s">
        <v>71</v>
      </c>
      <c r="D190" s="40" t="s">
        <v>2</v>
      </c>
      <c r="E190" s="57" t="s">
        <v>5</v>
      </c>
      <c r="F190" s="53" t="s">
        <v>4</v>
      </c>
      <c r="G190" s="58">
        <v>259.62551030927801</v>
      </c>
      <c r="H190" s="57">
        <v>194</v>
      </c>
      <c r="I190" s="54">
        <v>0</v>
      </c>
      <c r="K190" s="60"/>
    </row>
    <row r="191" spans="1:11" x14ac:dyDescent="0.35">
      <c r="A191" s="59">
        <f t="shared" si="22"/>
        <v>45739</v>
      </c>
      <c r="B191" s="56"/>
      <c r="C191" s="57" t="s">
        <v>70</v>
      </c>
      <c r="D191" s="40" t="s">
        <v>2</v>
      </c>
      <c r="E191" s="57" t="s">
        <v>5</v>
      </c>
      <c r="F191" s="53" t="s">
        <v>4</v>
      </c>
      <c r="G191" s="58">
        <v>717.409175</v>
      </c>
      <c r="H191" s="57">
        <v>4</v>
      </c>
      <c r="I191" s="54">
        <v>0</v>
      </c>
      <c r="K191" s="60"/>
    </row>
    <row r="192" spans="1:11" x14ac:dyDescent="0.35">
      <c r="A192" s="59">
        <f t="shared" si="22"/>
        <v>45739</v>
      </c>
      <c r="B192" s="56"/>
      <c r="C192" s="57" t="s">
        <v>86</v>
      </c>
      <c r="D192" s="40" t="s">
        <v>2</v>
      </c>
      <c r="E192" s="57" t="s">
        <v>5</v>
      </c>
      <c r="F192" s="53" t="s">
        <v>4</v>
      </c>
      <c r="G192" s="58">
        <v>253.45141442307701</v>
      </c>
      <c r="H192" s="57">
        <v>104</v>
      </c>
      <c r="I192" s="54">
        <v>0</v>
      </c>
      <c r="K192" s="60"/>
    </row>
    <row r="193" spans="1:11" x14ac:dyDescent="0.35">
      <c r="A193" s="59">
        <f>DATE(2025,3,24)</f>
        <v>45740</v>
      </c>
      <c r="B193" s="56"/>
      <c r="C193" s="57" t="s">
        <v>85</v>
      </c>
      <c r="D193" s="40" t="s">
        <v>2</v>
      </c>
      <c r="E193" s="57" t="s">
        <v>5</v>
      </c>
      <c r="F193" s="53" t="s">
        <v>4</v>
      </c>
      <c r="G193" s="58">
        <v>204.670856730769</v>
      </c>
      <c r="H193" s="57">
        <v>312</v>
      </c>
      <c r="I193" s="54">
        <v>0</v>
      </c>
      <c r="K193" s="60"/>
    </row>
    <row r="194" spans="1:11" x14ac:dyDescent="0.35">
      <c r="A194" s="59">
        <f t="shared" ref="A194:A202" si="23">DATE(2025,3,24)</f>
        <v>45740</v>
      </c>
      <c r="B194" s="56"/>
      <c r="C194" s="57" t="s">
        <v>83</v>
      </c>
      <c r="D194" s="40" t="s">
        <v>2</v>
      </c>
      <c r="E194" s="57" t="s">
        <v>5</v>
      </c>
      <c r="F194" s="53" t="s">
        <v>4</v>
      </c>
      <c r="G194" s="58">
        <v>17.766095192307699</v>
      </c>
      <c r="H194" s="57">
        <v>104</v>
      </c>
      <c r="I194" s="54">
        <v>0</v>
      </c>
      <c r="K194" s="60"/>
    </row>
    <row r="195" spans="1:11" x14ac:dyDescent="0.35">
      <c r="A195" s="59">
        <f t="shared" si="23"/>
        <v>45740</v>
      </c>
      <c r="B195" s="56"/>
      <c r="C195" s="57" t="s">
        <v>86</v>
      </c>
      <c r="D195" s="40" t="s">
        <v>2</v>
      </c>
      <c r="E195" s="57" t="s">
        <v>5</v>
      </c>
      <c r="F195" s="53" t="s">
        <v>4</v>
      </c>
      <c r="G195" s="58">
        <v>272.17416574074099</v>
      </c>
      <c r="H195" s="57">
        <v>108</v>
      </c>
      <c r="I195" s="54">
        <v>0</v>
      </c>
      <c r="K195" s="60"/>
    </row>
    <row r="196" spans="1:11" x14ac:dyDescent="0.35">
      <c r="A196" s="59">
        <f t="shared" si="23"/>
        <v>45740</v>
      </c>
      <c r="B196" s="56"/>
      <c r="C196" s="57" t="s">
        <v>71</v>
      </c>
      <c r="D196" s="40" t="s">
        <v>2</v>
      </c>
      <c r="E196" s="57" t="s">
        <v>5</v>
      </c>
      <c r="F196" s="53" t="s">
        <v>4</v>
      </c>
      <c r="G196" s="58">
        <v>285.64615705128199</v>
      </c>
      <c r="H196" s="57">
        <v>312</v>
      </c>
      <c r="I196" s="54">
        <v>0</v>
      </c>
      <c r="K196" s="60"/>
    </row>
    <row r="197" spans="1:11" x14ac:dyDescent="0.35">
      <c r="A197" s="59">
        <f t="shared" si="23"/>
        <v>45740</v>
      </c>
      <c r="B197" s="56"/>
      <c r="C197" s="57" t="s">
        <v>76</v>
      </c>
      <c r="D197" s="40" t="s">
        <v>2</v>
      </c>
      <c r="E197" s="57" t="s">
        <v>5</v>
      </c>
      <c r="F197" s="53" t="s">
        <v>4</v>
      </c>
      <c r="G197" s="58">
        <v>27.396625</v>
      </c>
      <c r="H197" s="57">
        <v>4</v>
      </c>
      <c r="I197" s="54">
        <v>0</v>
      </c>
      <c r="K197" s="60"/>
    </row>
    <row r="198" spans="1:11" x14ac:dyDescent="0.35">
      <c r="A198" s="59">
        <f t="shared" si="23"/>
        <v>45740</v>
      </c>
      <c r="B198" s="56"/>
      <c r="C198" s="57" t="s">
        <v>72</v>
      </c>
      <c r="D198" s="40" t="s">
        <v>2</v>
      </c>
      <c r="E198" s="57" t="s">
        <v>5</v>
      </c>
      <c r="F198" s="53" t="s">
        <v>4</v>
      </c>
      <c r="G198" s="58">
        <v>24.778237499999999</v>
      </c>
      <c r="H198" s="57">
        <v>8</v>
      </c>
      <c r="I198" s="54">
        <v>0</v>
      </c>
      <c r="K198" s="60"/>
    </row>
    <row r="199" spans="1:11" x14ac:dyDescent="0.35">
      <c r="A199" s="59">
        <f t="shared" si="23"/>
        <v>45740</v>
      </c>
      <c r="B199" s="56"/>
      <c r="C199" s="57" t="s">
        <v>70</v>
      </c>
      <c r="D199" s="40" t="s">
        <v>2</v>
      </c>
      <c r="E199" s="57" t="s">
        <v>5</v>
      </c>
      <c r="F199" s="53" t="s">
        <v>4</v>
      </c>
      <c r="G199" s="58">
        <v>442.72314</v>
      </c>
      <c r="H199" s="57">
        <v>20</v>
      </c>
      <c r="I199" s="54">
        <v>0</v>
      </c>
      <c r="K199" s="60"/>
    </row>
    <row r="200" spans="1:11" x14ac:dyDescent="0.35">
      <c r="A200" s="59">
        <f t="shared" si="23"/>
        <v>45740</v>
      </c>
      <c r="B200" s="56"/>
      <c r="C200" s="57" t="s">
        <v>75</v>
      </c>
      <c r="D200" s="40" t="s">
        <v>2</v>
      </c>
      <c r="E200" s="57" t="s">
        <v>5</v>
      </c>
      <c r="F200" s="53" t="s">
        <v>4</v>
      </c>
      <c r="G200" s="58">
        <v>182.74355</v>
      </c>
      <c r="H200" s="57">
        <v>4</v>
      </c>
      <c r="I200" s="54">
        <v>0</v>
      </c>
      <c r="K200" s="60"/>
    </row>
    <row r="201" spans="1:11" x14ac:dyDescent="0.35">
      <c r="A201" s="59">
        <f t="shared" si="23"/>
        <v>45740</v>
      </c>
      <c r="B201" s="56"/>
      <c r="C201" s="57" t="s">
        <v>73</v>
      </c>
      <c r="D201" s="40" t="s">
        <v>2</v>
      </c>
      <c r="E201" s="57" t="s">
        <v>5</v>
      </c>
      <c r="F201" s="53" t="s">
        <v>4</v>
      </c>
      <c r="G201" s="58">
        <v>1261.2818199999999</v>
      </c>
      <c r="H201" s="57">
        <v>5</v>
      </c>
      <c r="I201" s="54">
        <v>0</v>
      </c>
      <c r="K201" s="60"/>
    </row>
    <row r="202" spans="1:11" x14ac:dyDescent="0.35">
      <c r="A202" s="59">
        <f t="shared" si="23"/>
        <v>45740</v>
      </c>
      <c r="B202" s="56"/>
      <c r="C202" s="57" t="s">
        <v>74</v>
      </c>
      <c r="D202" s="40" t="s">
        <v>2</v>
      </c>
      <c r="E202" s="57" t="s">
        <v>5</v>
      </c>
      <c r="F202" s="53" t="s">
        <v>4</v>
      </c>
      <c r="G202" s="58">
        <v>111.436382352941</v>
      </c>
      <c r="H202" s="57">
        <v>17</v>
      </c>
      <c r="I202" s="54">
        <v>0</v>
      </c>
      <c r="K202" s="60"/>
    </row>
    <row r="203" spans="1:11" x14ac:dyDescent="0.35">
      <c r="A203" s="59">
        <f>DATE(2025,3,25)</f>
        <v>45741</v>
      </c>
      <c r="B203" s="56"/>
      <c r="C203" s="57" t="s">
        <v>85</v>
      </c>
      <c r="D203" s="40" t="s">
        <v>2</v>
      </c>
      <c r="E203" s="57" t="s">
        <v>5</v>
      </c>
      <c r="F203" s="53" t="s">
        <v>4</v>
      </c>
      <c r="G203" s="58">
        <v>226.303519031142</v>
      </c>
      <c r="H203" s="57">
        <v>289</v>
      </c>
      <c r="I203" s="54">
        <v>0</v>
      </c>
      <c r="K203" s="60"/>
    </row>
    <row r="204" spans="1:11" x14ac:dyDescent="0.35">
      <c r="A204" s="59">
        <f t="shared" ref="A204:A211" si="24">DATE(2025,3,25)</f>
        <v>45741</v>
      </c>
      <c r="B204" s="56"/>
      <c r="C204" s="57" t="s">
        <v>83</v>
      </c>
      <c r="D204" s="40" t="s">
        <v>2</v>
      </c>
      <c r="E204" s="57" t="s">
        <v>5</v>
      </c>
      <c r="F204" s="53" t="s">
        <v>4</v>
      </c>
      <c r="G204" s="58">
        <v>18.847573076923101</v>
      </c>
      <c r="H204" s="57">
        <v>104</v>
      </c>
      <c r="I204" s="54">
        <v>0</v>
      </c>
      <c r="K204" s="60"/>
    </row>
    <row r="205" spans="1:11" x14ac:dyDescent="0.35">
      <c r="A205" s="59">
        <f t="shared" si="24"/>
        <v>45741</v>
      </c>
      <c r="B205" s="56"/>
      <c r="C205" s="57" t="s">
        <v>74</v>
      </c>
      <c r="D205" s="40" t="s">
        <v>2</v>
      </c>
      <c r="E205" s="57" t="s">
        <v>5</v>
      </c>
      <c r="F205" s="53" t="s">
        <v>4</v>
      </c>
      <c r="G205" s="58">
        <v>137.43817999999999</v>
      </c>
      <c r="H205" s="57">
        <v>10</v>
      </c>
      <c r="I205" s="54">
        <v>0</v>
      </c>
      <c r="K205" s="60"/>
    </row>
    <row r="206" spans="1:11" x14ac:dyDescent="0.35">
      <c r="A206" s="59">
        <f t="shared" si="24"/>
        <v>45741</v>
      </c>
      <c r="B206" s="56"/>
      <c r="C206" s="57" t="s">
        <v>71</v>
      </c>
      <c r="D206" s="40" t="s">
        <v>2</v>
      </c>
      <c r="E206" s="57" t="s">
        <v>5</v>
      </c>
      <c r="F206" s="53" t="s">
        <v>4</v>
      </c>
      <c r="G206" s="58">
        <v>280.75170310344799</v>
      </c>
      <c r="H206" s="57">
        <v>290</v>
      </c>
      <c r="I206" s="54">
        <v>0</v>
      </c>
      <c r="K206" s="60"/>
    </row>
    <row r="207" spans="1:11" x14ac:dyDescent="0.35">
      <c r="A207" s="59">
        <f t="shared" si="24"/>
        <v>45741</v>
      </c>
      <c r="B207" s="56"/>
      <c r="C207" s="57" t="s">
        <v>86</v>
      </c>
      <c r="D207" s="40" t="s">
        <v>2</v>
      </c>
      <c r="E207" s="57" t="s">
        <v>5</v>
      </c>
      <c r="F207" s="53" t="s">
        <v>4</v>
      </c>
      <c r="G207" s="58">
        <v>273.86484230769202</v>
      </c>
      <c r="H207" s="57">
        <v>104</v>
      </c>
      <c r="I207" s="54">
        <v>0</v>
      </c>
      <c r="K207" s="60"/>
    </row>
    <row r="208" spans="1:11" x14ac:dyDescent="0.35">
      <c r="A208" s="59">
        <f t="shared" si="24"/>
        <v>45741</v>
      </c>
      <c r="B208" s="56"/>
      <c r="C208" s="57" t="s">
        <v>76</v>
      </c>
      <c r="D208" s="40" t="s">
        <v>2</v>
      </c>
      <c r="E208" s="57" t="s">
        <v>5</v>
      </c>
      <c r="F208" s="53" t="s">
        <v>4</v>
      </c>
      <c r="G208" s="58">
        <v>40.927566666666699</v>
      </c>
      <c r="H208" s="57">
        <v>3</v>
      </c>
      <c r="I208" s="54">
        <v>0</v>
      </c>
      <c r="K208" s="60"/>
    </row>
    <row r="209" spans="1:11" x14ac:dyDescent="0.35">
      <c r="A209" s="59">
        <f t="shared" si="24"/>
        <v>45741</v>
      </c>
      <c r="B209" s="56"/>
      <c r="C209" s="57" t="s">
        <v>72</v>
      </c>
      <c r="D209" s="40" t="s">
        <v>2</v>
      </c>
      <c r="E209" s="57" t="s">
        <v>5</v>
      </c>
      <c r="F209" s="53" t="s">
        <v>4</v>
      </c>
      <c r="G209" s="58">
        <v>36.769033333333297</v>
      </c>
      <c r="H209" s="57">
        <v>3</v>
      </c>
      <c r="I209" s="54">
        <v>0</v>
      </c>
      <c r="K209" s="60"/>
    </row>
    <row r="210" spans="1:11" x14ac:dyDescent="0.35">
      <c r="A210" s="59">
        <f t="shared" si="24"/>
        <v>45741</v>
      </c>
      <c r="B210" s="56"/>
      <c r="C210" s="57" t="s">
        <v>70</v>
      </c>
      <c r="D210" s="40" t="s">
        <v>2</v>
      </c>
      <c r="E210" s="57" t="s">
        <v>5</v>
      </c>
      <c r="F210" s="53" t="s">
        <v>4</v>
      </c>
      <c r="G210" s="58">
        <v>382.87299473684197</v>
      </c>
      <c r="H210" s="57">
        <v>19</v>
      </c>
      <c r="I210" s="54">
        <v>0</v>
      </c>
      <c r="K210" s="60"/>
    </row>
    <row r="211" spans="1:11" x14ac:dyDescent="0.35">
      <c r="A211" s="59">
        <f t="shared" si="24"/>
        <v>45741</v>
      </c>
      <c r="B211" s="56"/>
      <c r="C211" s="57" t="s">
        <v>75</v>
      </c>
      <c r="D211" s="40" t="s">
        <v>2</v>
      </c>
      <c r="E211" s="57" t="s">
        <v>5</v>
      </c>
      <c r="F211" s="53" t="s">
        <v>4</v>
      </c>
      <c r="G211" s="58">
        <v>231.90633333333301</v>
      </c>
      <c r="H211" s="57">
        <v>6</v>
      </c>
      <c r="I211" s="54">
        <v>0</v>
      </c>
      <c r="K211" s="60"/>
    </row>
    <row r="212" spans="1:11" x14ac:dyDescent="0.35">
      <c r="A212" s="59">
        <f>DATE(2025,3,26)</f>
        <v>45742</v>
      </c>
      <c r="B212" s="56"/>
      <c r="C212" s="57" t="s">
        <v>75</v>
      </c>
      <c r="D212" s="40" t="s">
        <v>2</v>
      </c>
      <c r="E212" s="57" t="s">
        <v>5</v>
      </c>
      <c r="F212" s="53" t="s">
        <v>4</v>
      </c>
      <c r="G212" s="58">
        <v>180.33994999999999</v>
      </c>
      <c r="H212" s="57">
        <v>2</v>
      </c>
      <c r="I212" s="54">
        <v>0</v>
      </c>
      <c r="K212" s="60"/>
    </row>
    <row r="213" spans="1:11" x14ac:dyDescent="0.35">
      <c r="A213" s="59">
        <f t="shared" ref="A213:A221" si="25">DATE(2025,3,26)</f>
        <v>45742</v>
      </c>
      <c r="B213" s="56"/>
      <c r="C213" s="57" t="s">
        <v>74</v>
      </c>
      <c r="D213" s="40" t="s">
        <v>2</v>
      </c>
      <c r="E213" s="57" t="s">
        <v>5</v>
      </c>
      <c r="F213" s="53" t="s">
        <v>4</v>
      </c>
      <c r="G213" s="58">
        <v>342.75647600000002</v>
      </c>
      <c r="H213" s="57">
        <v>25</v>
      </c>
      <c r="I213" s="54">
        <v>0</v>
      </c>
      <c r="K213" s="60"/>
    </row>
    <row r="214" spans="1:11" x14ac:dyDescent="0.35">
      <c r="A214" s="59">
        <f t="shared" si="25"/>
        <v>45742</v>
      </c>
      <c r="B214" s="56"/>
      <c r="C214" s="57" t="s">
        <v>85</v>
      </c>
      <c r="D214" s="40" t="s">
        <v>2</v>
      </c>
      <c r="E214" s="57" t="s">
        <v>5</v>
      </c>
      <c r="F214" s="53" t="s">
        <v>4</v>
      </c>
      <c r="G214" s="58">
        <v>203.26269459459499</v>
      </c>
      <c r="H214" s="57">
        <v>296</v>
      </c>
      <c r="I214" s="54">
        <v>0</v>
      </c>
      <c r="K214" s="60"/>
    </row>
    <row r="215" spans="1:11" x14ac:dyDescent="0.35">
      <c r="A215" s="59">
        <f t="shared" si="25"/>
        <v>45742</v>
      </c>
      <c r="B215" s="56"/>
      <c r="C215" s="57" t="s">
        <v>86</v>
      </c>
      <c r="D215" s="40" t="s">
        <v>2</v>
      </c>
      <c r="E215" s="57" t="s">
        <v>5</v>
      </c>
      <c r="F215" s="53" t="s">
        <v>4</v>
      </c>
      <c r="G215" s="58">
        <v>277.77315636363602</v>
      </c>
      <c r="H215" s="57">
        <v>110</v>
      </c>
      <c r="I215" s="54">
        <v>0</v>
      </c>
      <c r="K215" s="60"/>
    </row>
    <row r="216" spans="1:11" x14ac:dyDescent="0.35">
      <c r="A216" s="59">
        <f t="shared" si="25"/>
        <v>45742</v>
      </c>
      <c r="B216" s="56"/>
      <c r="C216" s="57" t="s">
        <v>76</v>
      </c>
      <c r="D216" s="40" t="s">
        <v>2</v>
      </c>
      <c r="E216" s="57" t="s">
        <v>5</v>
      </c>
      <c r="F216" s="53" t="s">
        <v>4</v>
      </c>
      <c r="G216" s="58">
        <v>43.300133333333299</v>
      </c>
      <c r="H216" s="57">
        <v>3</v>
      </c>
      <c r="I216" s="54">
        <v>0</v>
      </c>
      <c r="K216" s="60"/>
    </row>
    <row r="217" spans="1:11" x14ac:dyDescent="0.35">
      <c r="A217" s="59">
        <f t="shared" si="25"/>
        <v>45742</v>
      </c>
      <c r="B217" s="56"/>
      <c r="C217" s="57" t="s">
        <v>83</v>
      </c>
      <c r="D217" s="40" t="s">
        <v>2</v>
      </c>
      <c r="E217" s="57" t="s">
        <v>5</v>
      </c>
      <c r="F217" s="53" t="s">
        <v>4</v>
      </c>
      <c r="G217" s="58">
        <v>17.097400961538501</v>
      </c>
      <c r="H217" s="57">
        <v>104</v>
      </c>
      <c r="I217" s="54">
        <v>0</v>
      </c>
      <c r="K217" s="60"/>
    </row>
    <row r="218" spans="1:11" x14ac:dyDescent="0.35">
      <c r="A218" s="59">
        <f t="shared" si="25"/>
        <v>45742</v>
      </c>
      <c r="B218" s="56"/>
      <c r="C218" s="57" t="s">
        <v>71</v>
      </c>
      <c r="D218" s="40" t="s">
        <v>2</v>
      </c>
      <c r="E218" s="57" t="s">
        <v>5</v>
      </c>
      <c r="F218" s="53" t="s">
        <v>4</v>
      </c>
      <c r="G218" s="58">
        <v>266.85771999999997</v>
      </c>
      <c r="H218" s="57">
        <v>295</v>
      </c>
      <c r="I218" s="54">
        <v>0</v>
      </c>
      <c r="K218" s="60"/>
    </row>
    <row r="219" spans="1:11" x14ac:dyDescent="0.35">
      <c r="A219" s="59">
        <f t="shared" si="25"/>
        <v>45742</v>
      </c>
      <c r="B219" s="56"/>
      <c r="C219" s="57" t="s">
        <v>72</v>
      </c>
      <c r="D219" s="40" t="s">
        <v>2</v>
      </c>
      <c r="E219" s="57" t="s">
        <v>5</v>
      </c>
      <c r="F219" s="53" t="s">
        <v>4</v>
      </c>
      <c r="G219" s="58">
        <v>26.551211111111101</v>
      </c>
      <c r="H219" s="57">
        <v>9</v>
      </c>
      <c r="I219" s="54">
        <v>0</v>
      </c>
      <c r="K219" s="60"/>
    </row>
    <row r="220" spans="1:11" x14ac:dyDescent="0.35">
      <c r="A220" s="59">
        <f t="shared" si="25"/>
        <v>45742</v>
      </c>
      <c r="B220" s="56"/>
      <c r="C220" s="57" t="s">
        <v>70</v>
      </c>
      <c r="D220" s="40" t="s">
        <v>2</v>
      </c>
      <c r="E220" s="57" t="s">
        <v>5</v>
      </c>
      <c r="F220" s="53" t="s">
        <v>4</v>
      </c>
      <c r="G220" s="58">
        <v>344.19405714285699</v>
      </c>
      <c r="H220" s="57">
        <v>21</v>
      </c>
      <c r="I220" s="54">
        <v>0</v>
      </c>
      <c r="K220" s="60"/>
    </row>
    <row r="221" spans="1:11" x14ac:dyDescent="0.35">
      <c r="A221" s="59">
        <f t="shared" si="25"/>
        <v>45742</v>
      </c>
      <c r="B221" s="56"/>
      <c r="C221" s="57" t="s">
        <v>73</v>
      </c>
      <c r="D221" s="40" t="s">
        <v>2</v>
      </c>
      <c r="E221" s="57" t="s">
        <v>5</v>
      </c>
      <c r="F221" s="53" t="s">
        <v>4</v>
      </c>
      <c r="G221" s="58">
        <v>85.531125000000003</v>
      </c>
      <c r="H221" s="57">
        <v>4</v>
      </c>
      <c r="I221" s="54">
        <v>0</v>
      </c>
      <c r="K221" s="60"/>
    </row>
    <row r="222" spans="1:11" x14ac:dyDescent="0.35">
      <c r="A222" s="59">
        <f>DATE(2025,3,27)</f>
        <v>45743</v>
      </c>
      <c r="B222" s="56"/>
      <c r="C222" s="57" t="s">
        <v>75</v>
      </c>
      <c r="D222" s="40" t="s">
        <v>2</v>
      </c>
      <c r="E222" s="57" t="s">
        <v>5</v>
      </c>
      <c r="F222" s="53" t="s">
        <v>4</v>
      </c>
      <c r="G222" s="58">
        <v>1173.9909250000001</v>
      </c>
      <c r="H222" s="57">
        <v>8</v>
      </c>
      <c r="I222" s="54">
        <v>0</v>
      </c>
      <c r="K222" s="60"/>
    </row>
    <row r="223" spans="1:11" x14ac:dyDescent="0.35">
      <c r="A223" s="59">
        <f t="shared" ref="A223:A230" si="26">DATE(2025,3,27)</f>
        <v>45743</v>
      </c>
      <c r="B223" s="56"/>
      <c r="C223" s="57" t="s">
        <v>83</v>
      </c>
      <c r="D223" s="40" t="s">
        <v>2</v>
      </c>
      <c r="E223" s="57" t="s">
        <v>5</v>
      </c>
      <c r="F223" s="53" t="s">
        <v>4</v>
      </c>
      <c r="G223" s="58">
        <v>12.106961538461499</v>
      </c>
      <c r="H223" s="57">
        <v>104</v>
      </c>
      <c r="I223" s="54">
        <v>0</v>
      </c>
      <c r="K223" s="60"/>
    </row>
    <row r="224" spans="1:11" x14ac:dyDescent="0.35">
      <c r="A224" s="59">
        <f t="shared" si="26"/>
        <v>45743</v>
      </c>
      <c r="B224" s="56"/>
      <c r="C224" s="57" t="s">
        <v>85</v>
      </c>
      <c r="D224" s="40" t="s">
        <v>2</v>
      </c>
      <c r="E224" s="57" t="s">
        <v>5</v>
      </c>
      <c r="F224" s="53" t="s">
        <v>4</v>
      </c>
      <c r="G224" s="58">
        <v>204.30281384083</v>
      </c>
      <c r="H224" s="57">
        <v>289</v>
      </c>
      <c r="I224" s="54">
        <v>0</v>
      </c>
      <c r="K224" s="60"/>
    </row>
    <row r="225" spans="1:11" x14ac:dyDescent="0.35">
      <c r="A225" s="59">
        <f t="shared" si="26"/>
        <v>45743</v>
      </c>
      <c r="B225" s="56"/>
      <c r="C225" s="57" t="s">
        <v>74</v>
      </c>
      <c r="D225" s="40" t="s">
        <v>2</v>
      </c>
      <c r="E225" s="57" t="s">
        <v>5</v>
      </c>
      <c r="F225" s="53" t="s">
        <v>4</v>
      </c>
      <c r="G225" s="58">
        <v>49.732331818181798</v>
      </c>
      <c r="H225" s="57">
        <v>22</v>
      </c>
      <c r="I225" s="54">
        <v>0</v>
      </c>
      <c r="K225" s="60"/>
    </row>
    <row r="226" spans="1:11" x14ac:dyDescent="0.35">
      <c r="A226" s="59">
        <f t="shared" si="26"/>
        <v>45743</v>
      </c>
      <c r="B226" s="56"/>
      <c r="C226" s="57" t="s">
        <v>71</v>
      </c>
      <c r="D226" s="40" t="s">
        <v>2</v>
      </c>
      <c r="E226" s="57" t="s">
        <v>5</v>
      </c>
      <c r="F226" s="53" t="s">
        <v>4</v>
      </c>
      <c r="G226" s="58">
        <v>270.85403253424698</v>
      </c>
      <c r="H226" s="57">
        <v>292</v>
      </c>
      <c r="I226" s="54">
        <v>0</v>
      </c>
      <c r="K226" s="60"/>
    </row>
    <row r="227" spans="1:11" x14ac:dyDescent="0.35">
      <c r="A227" s="59">
        <f t="shared" si="26"/>
        <v>45743</v>
      </c>
      <c r="B227" s="56"/>
      <c r="C227" s="57" t="s">
        <v>76</v>
      </c>
      <c r="D227" s="40" t="s">
        <v>2</v>
      </c>
      <c r="E227" s="57" t="s">
        <v>5</v>
      </c>
      <c r="F227" s="53" t="s">
        <v>4</v>
      </c>
      <c r="G227" s="58">
        <v>85.740750000000006</v>
      </c>
      <c r="H227" s="57">
        <v>4</v>
      </c>
      <c r="I227" s="54">
        <v>0</v>
      </c>
      <c r="K227" s="60"/>
    </row>
    <row r="228" spans="1:11" x14ac:dyDescent="0.35">
      <c r="A228" s="59">
        <f t="shared" si="26"/>
        <v>45743</v>
      </c>
      <c r="B228" s="56"/>
      <c r="C228" s="57" t="s">
        <v>86</v>
      </c>
      <c r="D228" s="40" t="s">
        <v>2</v>
      </c>
      <c r="E228" s="57" t="s">
        <v>5</v>
      </c>
      <c r="F228" s="53" t="s">
        <v>4</v>
      </c>
      <c r="G228" s="58">
        <v>285.33172019230801</v>
      </c>
      <c r="H228" s="57">
        <v>104</v>
      </c>
      <c r="I228" s="54">
        <v>0</v>
      </c>
      <c r="K228" s="60"/>
    </row>
    <row r="229" spans="1:11" x14ac:dyDescent="0.35">
      <c r="A229" s="59">
        <f t="shared" si="26"/>
        <v>45743</v>
      </c>
      <c r="B229" s="56"/>
      <c r="C229" s="57" t="s">
        <v>72</v>
      </c>
      <c r="D229" s="40" t="s">
        <v>2</v>
      </c>
      <c r="E229" s="57" t="s">
        <v>5</v>
      </c>
      <c r="F229" s="53" t="s">
        <v>4</v>
      </c>
      <c r="G229" s="58">
        <v>65.813933333333296</v>
      </c>
      <c r="H229" s="57">
        <v>6</v>
      </c>
      <c r="I229" s="54">
        <v>0</v>
      </c>
      <c r="K229" s="60"/>
    </row>
    <row r="230" spans="1:11" x14ac:dyDescent="0.35">
      <c r="A230" s="59">
        <f t="shared" si="26"/>
        <v>45743</v>
      </c>
      <c r="B230" s="56"/>
      <c r="C230" s="57" t="s">
        <v>70</v>
      </c>
      <c r="D230" s="40" t="s">
        <v>2</v>
      </c>
      <c r="E230" s="57" t="s">
        <v>5</v>
      </c>
      <c r="F230" s="53" t="s">
        <v>4</v>
      </c>
      <c r="G230" s="58">
        <v>417.38820500000003</v>
      </c>
      <c r="H230" s="57">
        <v>20</v>
      </c>
      <c r="I230" s="54">
        <v>0</v>
      </c>
      <c r="K230" s="60"/>
    </row>
    <row r="231" spans="1:11" x14ac:dyDescent="0.35">
      <c r="A231" s="59">
        <f>DATE(2025,3,28)</f>
        <v>45744</v>
      </c>
      <c r="B231" s="56"/>
      <c r="C231" s="57" t="s">
        <v>72</v>
      </c>
      <c r="D231" s="40" t="s">
        <v>2</v>
      </c>
      <c r="E231" s="57" t="s">
        <v>5</v>
      </c>
      <c r="F231" s="53" t="s">
        <v>4</v>
      </c>
      <c r="G231" s="58">
        <v>39.887283333333301</v>
      </c>
      <c r="H231" s="57">
        <v>6</v>
      </c>
      <c r="I231" s="54">
        <v>0</v>
      </c>
      <c r="K231" s="60"/>
    </row>
    <row r="232" spans="1:11" x14ac:dyDescent="0.35">
      <c r="A232" s="59">
        <f t="shared" ref="A232:A240" si="27">DATE(2025,3,28)</f>
        <v>45744</v>
      </c>
      <c r="B232" s="56"/>
      <c r="C232" s="57" t="s">
        <v>70</v>
      </c>
      <c r="D232" s="40" t="s">
        <v>2</v>
      </c>
      <c r="E232" s="57" t="s">
        <v>5</v>
      </c>
      <c r="F232" s="53" t="s">
        <v>4</v>
      </c>
      <c r="G232" s="58">
        <v>370.86890555555601</v>
      </c>
      <c r="H232" s="57">
        <v>18</v>
      </c>
      <c r="I232" s="54">
        <v>0</v>
      </c>
      <c r="K232" s="60"/>
    </row>
    <row r="233" spans="1:11" x14ac:dyDescent="0.35">
      <c r="A233" s="59">
        <f t="shared" si="27"/>
        <v>45744</v>
      </c>
      <c r="B233" s="56"/>
      <c r="C233" s="57" t="s">
        <v>75</v>
      </c>
      <c r="D233" s="40" t="s">
        <v>2</v>
      </c>
      <c r="E233" s="57" t="s">
        <v>5</v>
      </c>
      <c r="F233" s="53" t="s">
        <v>4</v>
      </c>
      <c r="G233" s="58">
        <v>172.07272499999999</v>
      </c>
      <c r="H233" s="57">
        <v>4</v>
      </c>
      <c r="I233" s="54">
        <v>0</v>
      </c>
      <c r="K233" s="60"/>
    </row>
    <row r="234" spans="1:11" x14ac:dyDescent="0.35">
      <c r="A234" s="59">
        <f t="shared" si="27"/>
        <v>45744</v>
      </c>
      <c r="B234" s="56"/>
      <c r="C234" s="57" t="s">
        <v>83</v>
      </c>
      <c r="D234" s="40" t="s">
        <v>2</v>
      </c>
      <c r="E234" s="57" t="s">
        <v>5</v>
      </c>
      <c r="F234" s="53" t="s">
        <v>4</v>
      </c>
      <c r="G234" s="58">
        <v>16.7509615384615</v>
      </c>
      <c r="H234" s="57">
        <v>104</v>
      </c>
      <c r="I234" s="54">
        <v>0</v>
      </c>
      <c r="K234" s="60"/>
    </row>
    <row r="235" spans="1:11" x14ac:dyDescent="0.35">
      <c r="A235" s="59">
        <f t="shared" si="27"/>
        <v>45744</v>
      </c>
      <c r="B235" s="56"/>
      <c r="C235" s="57" t="s">
        <v>85</v>
      </c>
      <c r="D235" s="40" t="s">
        <v>2</v>
      </c>
      <c r="E235" s="57" t="s">
        <v>5</v>
      </c>
      <c r="F235" s="53" t="s">
        <v>4</v>
      </c>
      <c r="G235" s="58">
        <v>233.222493159609</v>
      </c>
      <c r="H235" s="57">
        <v>307</v>
      </c>
      <c r="I235" s="54">
        <v>0</v>
      </c>
      <c r="K235" s="60"/>
    </row>
    <row r="236" spans="1:11" x14ac:dyDescent="0.35">
      <c r="A236" s="59">
        <f t="shared" si="27"/>
        <v>45744</v>
      </c>
      <c r="B236" s="56"/>
      <c r="C236" s="57" t="s">
        <v>73</v>
      </c>
      <c r="D236" s="40" t="s">
        <v>2</v>
      </c>
      <c r="E236" s="57" t="s">
        <v>5</v>
      </c>
      <c r="F236" s="53" t="s">
        <v>4</v>
      </c>
      <c r="G236" s="58">
        <v>90.881399999999999</v>
      </c>
      <c r="H236" s="57">
        <v>3</v>
      </c>
      <c r="I236" s="54">
        <v>0</v>
      </c>
      <c r="K236" s="60"/>
    </row>
    <row r="237" spans="1:11" x14ac:dyDescent="0.35">
      <c r="A237" s="59">
        <f t="shared" si="27"/>
        <v>45744</v>
      </c>
      <c r="B237" s="56"/>
      <c r="C237" s="57" t="s">
        <v>71</v>
      </c>
      <c r="D237" s="40" t="s">
        <v>2</v>
      </c>
      <c r="E237" s="57" t="s">
        <v>5</v>
      </c>
      <c r="F237" s="53" t="s">
        <v>4</v>
      </c>
      <c r="G237" s="58">
        <v>274.018485016287</v>
      </c>
      <c r="H237" s="57">
        <v>307</v>
      </c>
      <c r="I237" s="54">
        <v>0</v>
      </c>
      <c r="K237" s="60"/>
    </row>
    <row r="238" spans="1:11" x14ac:dyDescent="0.35">
      <c r="A238" s="59">
        <f t="shared" si="27"/>
        <v>45744</v>
      </c>
      <c r="B238" s="56"/>
      <c r="C238" s="57" t="s">
        <v>74</v>
      </c>
      <c r="D238" s="40" t="s">
        <v>2</v>
      </c>
      <c r="E238" s="57" t="s">
        <v>5</v>
      </c>
      <c r="F238" s="53" t="s">
        <v>4</v>
      </c>
      <c r="G238" s="58">
        <v>137.93935384615401</v>
      </c>
      <c r="H238" s="57">
        <v>13</v>
      </c>
      <c r="I238" s="54">
        <v>0</v>
      </c>
      <c r="K238" s="60"/>
    </row>
    <row r="239" spans="1:11" x14ac:dyDescent="0.35">
      <c r="A239" s="59">
        <f t="shared" si="27"/>
        <v>45744</v>
      </c>
      <c r="B239" s="56"/>
      <c r="C239" s="57" t="s">
        <v>86</v>
      </c>
      <c r="D239" s="40" t="s">
        <v>2</v>
      </c>
      <c r="E239" s="57" t="s">
        <v>5</v>
      </c>
      <c r="F239" s="53" t="s">
        <v>4</v>
      </c>
      <c r="G239" s="58">
        <v>288.55142000000001</v>
      </c>
      <c r="H239" s="57">
        <v>110</v>
      </c>
      <c r="I239" s="54">
        <v>0</v>
      </c>
      <c r="K239" s="60"/>
    </row>
    <row r="240" spans="1:11" x14ac:dyDescent="0.35">
      <c r="A240" s="59">
        <f t="shared" si="27"/>
        <v>45744</v>
      </c>
      <c r="B240" s="56"/>
      <c r="C240" s="57" t="s">
        <v>76</v>
      </c>
      <c r="D240" s="40" t="s">
        <v>2</v>
      </c>
      <c r="E240" s="57" t="s">
        <v>5</v>
      </c>
      <c r="F240" s="53" t="s">
        <v>4</v>
      </c>
      <c r="G240" s="58">
        <v>82.9529</v>
      </c>
      <c r="H240" s="57">
        <v>2</v>
      </c>
      <c r="I240" s="54">
        <v>0</v>
      </c>
      <c r="K240" s="60"/>
    </row>
    <row r="241" spans="1:11" x14ac:dyDescent="0.35">
      <c r="A241" s="59">
        <f>DATE(2025,3,29)</f>
        <v>45745</v>
      </c>
      <c r="B241" s="56"/>
      <c r="C241" s="57" t="s">
        <v>72</v>
      </c>
      <c r="D241" s="40" t="s">
        <v>2</v>
      </c>
      <c r="E241" s="57" t="s">
        <v>5</v>
      </c>
      <c r="F241" s="53" t="s">
        <v>4</v>
      </c>
      <c r="G241" s="58">
        <v>24.771450000000002</v>
      </c>
      <c r="H241" s="57">
        <v>4</v>
      </c>
      <c r="I241" s="54">
        <v>0</v>
      </c>
      <c r="K241" s="60"/>
    </row>
    <row r="242" spans="1:11" x14ac:dyDescent="0.35">
      <c r="A242" s="59">
        <f t="shared" ref="A242:A249" si="28">DATE(2025,3,29)</f>
        <v>45745</v>
      </c>
      <c r="B242" s="56"/>
      <c r="C242" s="57" t="s">
        <v>70</v>
      </c>
      <c r="D242" s="40" t="s">
        <v>2</v>
      </c>
      <c r="E242" s="57" t="s">
        <v>5</v>
      </c>
      <c r="F242" s="53" t="s">
        <v>4</v>
      </c>
      <c r="G242" s="58">
        <v>407.97631764705898</v>
      </c>
      <c r="H242" s="57">
        <v>17</v>
      </c>
      <c r="I242" s="54">
        <v>0</v>
      </c>
      <c r="K242" s="60"/>
    </row>
    <row r="243" spans="1:11" x14ac:dyDescent="0.35">
      <c r="A243" s="59">
        <f t="shared" si="28"/>
        <v>45745</v>
      </c>
      <c r="B243" s="56"/>
      <c r="C243" s="57" t="s">
        <v>75</v>
      </c>
      <c r="D243" s="40" t="s">
        <v>2</v>
      </c>
      <c r="E243" s="57" t="s">
        <v>5</v>
      </c>
      <c r="F243" s="53" t="s">
        <v>4</v>
      </c>
      <c r="G243" s="58">
        <v>151.15344999999999</v>
      </c>
      <c r="H243" s="57">
        <v>2</v>
      </c>
      <c r="I243" s="54">
        <v>0</v>
      </c>
      <c r="K243" s="60"/>
    </row>
    <row r="244" spans="1:11" x14ac:dyDescent="0.35">
      <c r="A244" s="59">
        <f t="shared" si="28"/>
        <v>45745</v>
      </c>
      <c r="B244" s="56"/>
      <c r="C244" s="57" t="s">
        <v>74</v>
      </c>
      <c r="D244" s="40" t="s">
        <v>2</v>
      </c>
      <c r="E244" s="57" t="s">
        <v>5</v>
      </c>
      <c r="F244" s="53" t="s">
        <v>4</v>
      </c>
      <c r="G244" s="58">
        <v>828.42529999999999</v>
      </c>
      <c r="H244" s="57">
        <v>9</v>
      </c>
      <c r="I244" s="54">
        <v>0</v>
      </c>
      <c r="K244" s="60"/>
    </row>
    <row r="245" spans="1:11" x14ac:dyDescent="0.35">
      <c r="A245" s="59">
        <f t="shared" si="28"/>
        <v>45745</v>
      </c>
      <c r="B245" s="56"/>
      <c r="C245" s="57" t="s">
        <v>85</v>
      </c>
      <c r="D245" s="40" t="s">
        <v>2</v>
      </c>
      <c r="E245" s="57" t="s">
        <v>5</v>
      </c>
      <c r="F245" s="53" t="s">
        <v>4</v>
      </c>
      <c r="G245" s="58">
        <v>183.74527070312499</v>
      </c>
      <c r="H245" s="57">
        <v>256</v>
      </c>
      <c r="I245" s="54">
        <v>0</v>
      </c>
      <c r="K245" s="60"/>
    </row>
    <row r="246" spans="1:11" x14ac:dyDescent="0.35">
      <c r="A246" s="59">
        <f t="shared" si="28"/>
        <v>45745</v>
      </c>
      <c r="B246" s="56"/>
      <c r="C246" s="57" t="s">
        <v>76</v>
      </c>
      <c r="D246" s="40" t="s">
        <v>2</v>
      </c>
      <c r="E246" s="57" t="s">
        <v>5</v>
      </c>
      <c r="F246" s="53" t="s">
        <v>4</v>
      </c>
      <c r="G246" s="58">
        <v>91.343299999999999</v>
      </c>
      <c r="H246" s="57">
        <v>1</v>
      </c>
      <c r="I246" s="54">
        <v>0</v>
      </c>
      <c r="K246" s="60"/>
    </row>
    <row r="247" spans="1:11" x14ac:dyDescent="0.35">
      <c r="A247" s="59">
        <f t="shared" si="28"/>
        <v>45745</v>
      </c>
      <c r="B247" s="56"/>
      <c r="C247" s="57" t="s">
        <v>86</v>
      </c>
      <c r="D247" s="40" t="s">
        <v>2</v>
      </c>
      <c r="E247" s="57" t="s">
        <v>5</v>
      </c>
      <c r="F247" s="53" t="s">
        <v>4</v>
      </c>
      <c r="G247" s="58">
        <v>270.50779494949501</v>
      </c>
      <c r="H247" s="57">
        <v>99</v>
      </c>
      <c r="I247" s="54">
        <v>0</v>
      </c>
      <c r="K247" s="60"/>
    </row>
    <row r="248" spans="1:11" x14ac:dyDescent="0.35">
      <c r="A248" s="59">
        <f t="shared" si="28"/>
        <v>45745</v>
      </c>
      <c r="B248" s="56"/>
      <c r="C248" s="57" t="s">
        <v>83</v>
      </c>
      <c r="D248" s="40" t="s">
        <v>2</v>
      </c>
      <c r="E248" s="57" t="s">
        <v>5</v>
      </c>
      <c r="F248" s="53" t="s">
        <v>4</v>
      </c>
      <c r="G248" s="58">
        <v>17.185265999999999</v>
      </c>
      <c r="H248" s="57">
        <v>100</v>
      </c>
      <c r="I248" s="54">
        <v>0</v>
      </c>
      <c r="K248" s="60"/>
    </row>
    <row r="249" spans="1:11" x14ac:dyDescent="0.35">
      <c r="A249" s="59">
        <f t="shared" si="28"/>
        <v>45745</v>
      </c>
      <c r="B249" s="56"/>
      <c r="C249" s="57" t="s">
        <v>71</v>
      </c>
      <c r="D249" s="40" t="s">
        <v>2</v>
      </c>
      <c r="E249" s="57" t="s">
        <v>5</v>
      </c>
      <c r="F249" s="53" t="s">
        <v>4</v>
      </c>
      <c r="G249" s="58">
        <v>224.67895937500001</v>
      </c>
      <c r="H249" s="57">
        <v>256</v>
      </c>
      <c r="I249" s="54">
        <v>0</v>
      </c>
      <c r="K249" s="60"/>
    </row>
    <row r="250" spans="1:11" x14ac:dyDescent="0.35">
      <c r="A250" s="59">
        <f>DATE(2025,3,30)</f>
        <v>45746</v>
      </c>
      <c r="B250" s="56"/>
      <c r="C250" s="57" t="s">
        <v>70</v>
      </c>
      <c r="D250" s="40" t="s">
        <v>2</v>
      </c>
      <c r="E250" s="57" t="s">
        <v>5</v>
      </c>
      <c r="F250" s="53" t="s">
        <v>4</v>
      </c>
      <c r="G250" s="58">
        <v>650.18280000000004</v>
      </c>
      <c r="H250" s="57">
        <v>6</v>
      </c>
      <c r="I250" s="54">
        <v>0</v>
      </c>
      <c r="K250" s="60"/>
    </row>
    <row r="251" spans="1:11" x14ac:dyDescent="0.35">
      <c r="A251" s="59">
        <f t="shared" ref="A251:A258" si="29">DATE(2025,3,30)</f>
        <v>45746</v>
      </c>
      <c r="B251" s="56"/>
      <c r="C251" s="57" t="s">
        <v>75</v>
      </c>
      <c r="D251" s="40" t="s">
        <v>2</v>
      </c>
      <c r="E251" s="57" t="s">
        <v>5</v>
      </c>
      <c r="F251" s="53" t="s">
        <v>4</v>
      </c>
      <c r="G251" s="58">
        <v>161.59694999999999</v>
      </c>
      <c r="H251" s="57">
        <v>4</v>
      </c>
      <c r="I251" s="54">
        <v>0</v>
      </c>
      <c r="K251" s="60"/>
    </row>
    <row r="252" spans="1:11" x14ac:dyDescent="0.35">
      <c r="A252" s="59">
        <f t="shared" si="29"/>
        <v>45746</v>
      </c>
      <c r="B252" s="56"/>
      <c r="C252" s="57" t="s">
        <v>74</v>
      </c>
      <c r="D252" s="40" t="s">
        <v>2</v>
      </c>
      <c r="E252" s="57" t="s">
        <v>5</v>
      </c>
      <c r="F252" s="53" t="s">
        <v>4</v>
      </c>
      <c r="G252" s="58">
        <v>820.58718750000003</v>
      </c>
      <c r="H252" s="57">
        <v>8</v>
      </c>
      <c r="I252" s="54">
        <v>0</v>
      </c>
      <c r="K252" s="60"/>
    </row>
    <row r="253" spans="1:11" x14ac:dyDescent="0.35">
      <c r="A253" s="59">
        <f t="shared" si="29"/>
        <v>45746</v>
      </c>
      <c r="B253" s="56"/>
      <c r="C253" s="57" t="s">
        <v>71</v>
      </c>
      <c r="D253" s="40" t="s">
        <v>2</v>
      </c>
      <c r="E253" s="57" t="s">
        <v>5</v>
      </c>
      <c r="F253" s="53" t="s">
        <v>4</v>
      </c>
      <c r="G253" s="58">
        <v>318.70819949494899</v>
      </c>
      <c r="H253" s="57">
        <v>198</v>
      </c>
      <c r="I253" s="54">
        <v>0</v>
      </c>
      <c r="K253" s="60"/>
    </row>
    <row r="254" spans="1:11" x14ac:dyDescent="0.35">
      <c r="A254" s="59">
        <f t="shared" si="29"/>
        <v>45746</v>
      </c>
      <c r="B254" s="56"/>
      <c r="C254" s="57" t="s">
        <v>86</v>
      </c>
      <c r="D254" s="40" t="s">
        <v>2</v>
      </c>
      <c r="E254" s="57" t="s">
        <v>5</v>
      </c>
      <c r="F254" s="53" t="s">
        <v>4</v>
      </c>
      <c r="G254" s="58">
        <v>272.38948699999997</v>
      </c>
      <c r="H254" s="57">
        <v>100</v>
      </c>
      <c r="I254" s="54">
        <v>0</v>
      </c>
      <c r="K254" s="60"/>
    </row>
    <row r="255" spans="1:11" x14ac:dyDescent="0.35">
      <c r="A255" s="59">
        <f t="shared" si="29"/>
        <v>45746</v>
      </c>
      <c r="B255" s="56"/>
      <c r="C255" s="57" t="s">
        <v>72</v>
      </c>
      <c r="D255" s="40" t="s">
        <v>2</v>
      </c>
      <c r="E255" s="57" t="s">
        <v>5</v>
      </c>
      <c r="F255" s="53" t="s">
        <v>4</v>
      </c>
      <c r="G255" s="58">
        <v>45.293300000000002</v>
      </c>
      <c r="H255" s="57">
        <v>2</v>
      </c>
      <c r="I255" s="54">
        <v>0</v>
      </c>
      <c r="K255" s="60"/>
    </row>
    <row r="256" spans="1:11" x14ac:dyDescent="0.35">
      <c r="A256" s="59">
        <f t="shared" si="29"/>
        <v>45746</v>
      </c>
      <c r="B256" s="56"/>
      <c r="C256" s="57" t="s">
        <v>85</v>
      </c>
      <c r="D256" s="40" t="s">
        <v>2</v>
      </c>
      <c r="E256" s="57" t="s">
        <v>5</v>
      </c>
      <c r="F256" s="53" t="s">
        <v>4</v>
      </c>
      <c r="G256" s="58">
        <v>196.13908383838401</v>
      </c>
      <c r="H256" s="57">
        <v>198</v>
      </c>
      <c r="I256" s="54">
        <v>0</v>
      </c>
      <c r="K256" s="60"/>
    </row>
    <row r="257" spans="1:11" x14ac:dyDescent="0.35">
      <c r="A257" s="59">
        <f t="shared" si="29"/>
        <v>45746</v>
      </c>
      <c r="B257" s="56"/>
      <c r="C257" s="57" t="s">
        <v>83</v>
      </c>
      <c r="D257" s="40" t="s">
        <v>2</v>
      </c>
      <c r="E257" s="57" t="s">
        <v>5</v>
      </c>
      <c r="F257" s="53" t="s">
        <v>4</v>
      </c>
      <c r="G257" s="58">
        <v>17.263147</v>
      </c>
      <c r="H257" s="57">
        <v>100</v>
      </c>
      <c r="I257" s="54">
        <v>0</v>
      </c>
      <c r="K257" s="60"/>
    </row>
    <row r="258" spans="1:11" x14ac:dyDescent="0.35">
      <c r="A258" s="59">
        <f t="shared" si="29"/>
        <v>45746</v>
      </c>
      <c r="B258" s="56"/>
      <c r="C258" s="57" t="s">
        <v>76</v>
      </c>
      <c r="D258" s="40" t="s">
        <v>2</v>
      </c>
      <c r="E258" s="57" t="s">
        <v>5</v>
      </c>
      <c r="F258" s="53" t="s">
        <v>4</v>
      </c>
      <c r="G258" s="58">
        <v>45.571399999999997</v>
      </c>
      <c r="H258" s="57">
        <v>2</v>
      </c>
      <c r="I258" s="54">
        <v>0</v>
      </c>
      <c r="K258" s="60"/>
    </row>
    <row r="259" spans="1:11" x14ac:dyDescent="0.35">
      <c r="A259" s="59">
        <f>DATE(2025,3,31)</f>
        <v>45747</v>
      </c>
      <c r="B259" s="56"/>
      <c r="C259" s="57" t="s">
        <v>72</v>
      </c>
      <c r="D259" s="40" t="s">
        <v>2</v>
      </c>
      <c r="E259" s="57" t="s">
        <v>5</v>
      </c>
      <c r="F259" s="53" t="s">
        <v>4</v>
      </c>
      <c r="G259" s="58">
        <v>49.527799999999999</v>
      </c>
      <c r="H259" s="57">
        <v>4</v>
      </c>
      <c r="I259" s="54">
        <v>0</v>
      </c>
      <c r="K259" s="60"/>
    </row>
    <row r="260" spans="1:11" x14ac:dyDescent="0.35">
      <c r="A260" s="59">
        <f t="shared" ref="A260:A268" si="30">DATE(2025,3,31)</f>
        <v>45747</v>
      </c>
      <c r="B260" s="56"/>
      <c r="C260" s="57" t="s">
        <v>75</v>
      </c>
      <c r="D260" s="40" t="s">
        <v>2</v>
      </c>
      <c r="E260" s="57" t="s">
        <v>5</v>
      </c>
      <c r="F260" s="53" t="s">
        <v>4</v>
      </c>
      <c r="G260" s="58">
        <v>250.42240000000001</v>
      </c>
      <c r="H260" s="57">
        <v>6</v>
      </c>
      <c r="I260" s="54">
        <v>0</v>
      </c>
      <c r="K260" s="60"/>
    </row>
    <row r="261" spans="1:11" x14ac:dyDescent="0.35">
      <c r="A261" s="59">
        <f t="shared" si="30"/>
        <v>45747</v>
      </c>
      <c r="B261" s="56"/>
      <c r="C261" s="57" t="s">
        <v>73</v>
      </c>
      <c r="D261" s="40" t="s">
        <v>2</v>
      </c>
      <c r="E261" s="57" t="s">
        <v>5</v>
      </c>
      <c r="F261" s="53" t="s">
        <v>4</v>
      </c>
      <c r="G261" s="58">
        <v>91.357299999999995</v>
      </c>
      <c r="H261" s="57">
        <v>1</v>
      </c>
      <c r="I261" s="54">
        <v>0</v>
      </c>
      <c r="K261" s="60"/>
    </row>
    <row r="262" spans="1:11" x14ac:dyDescent="0.35">
      <c r="A262" s="59">
        <f t="shared" si="30"/>
        <v>45747</v>
      </c>
      <c r="B262" s="56"/>
      <c r="C262" s="57" t="s">
        <v>70</v>
      </c>
      <c r="D262" s="40" t="s">
        <v>2</v>
      </c>
      <c r="E262" s="57" t="s">
        <v>5</v>
      </c>
      <c r="F262" s="53" t="s">
        <v>4</v>
      </c>
      <c r="G262" s="58">
        <v>477.32315789473699</v>
      </c>
      <c r="H262" s="57">
        <v>19</v>
      </c>
      <c r="I262" s="54">
        <v>0</v>
      </c>
      <c r="K262" s="60"/>
    </row>
    <row r="263" spans="1:11" x14ac:dyDescent="0.35">
      <c r="A263" s="59">
        <f t="shared" si="30"/>
        <v>45747</v>
      </c>
      <c r="B263" s="56"/>
      <c r="C263" s="57" t="s">
        <v>85</v>
      </c>
      <c r="D263" s="40" t="s">
        <v>2</v>
      </c>
      <c r="E263" s="57" t="s">
        <v>5</v>
      </c>
      <c r="F263" s="53" t="s">
        <v>4</v>
      </c>
      <c r="G263" s="58">
        <v>218.40380841423999</v>
      </c>
      <c r="H263" s="57">
        <v>309</v>
      </c>
      <c r="I263" s="54">
        <v>0</v>
      </c>
      <c r="K263" s="60"/>
    </row>
    <row r="264" spans="1:11" x14ac:dyDescent="0.35">
      <c r="A264" s="59">
        <f t="shared" si="30"/>
        <v>45747</v>
      </c>
      <c r="B264" s="56"/>
      <c r="C264" s="57" t="s">
        <v>83</v>
      </c>
      <c r="D264" s="40" t="s">
        <v>2</v>
      </c>
      <c r="E264" s="57" t="s">
        <v>5</v>
      </c>
      <c r="F264" s="53" t="s">
        <v>4</v>
      </c>
      <c r="G264" s="58">
        <v>18.580375490196101</v>
      </c>
      <c r="H264" s="57">
        <v>102</v>
      </c>
      <c r="I264" s="54">
        <v>0</v>
      </c>
      <c r="K264" s="60"/>
    </row>
    <row r="265" spans="1:11" x14ac:dyDescent="0.35">
      <c r="A265" s="59">
        <f t="shared" si="30"/>
        <v>45747</v>
      </c>
      <c r="B265" s="56"/>
      <c r="C265" s="57" t="s">
        <v>74</v>
      </c>
      <c r="D265" s="40" t="s">
        <v>2</v>
      </c>
      <c r="E265" s="57" t="s">
        <v>5</v>
      </c>
      <c r="F265" s="53" t="s">
        <v>4</v>
      </c>
      <c r="G265" s="58">
        <v>668.76684999999998</v>
      </c>
      <c r="H265" s="57">
        <v>12</v>
      </c>
      <c r="I265" s="54">
        <v>0</v>
      </c>
      <c r="K265" s="60"/>
    </row>
    <row r="266" spans="1:11" x14ac:dyDescent="0.35">
      <c r="A266" s="59">
        <f t="shared" si="30"/>
        <v>45747</v>
      </c>
      <c r="B266" s="56"/>
      <c r="C266" s="57" t="s">
        <v>71</v>
      </c>
      <c r="D266" s="40" t="s">
        <v>2</v>
      </c>
      <c r="E266" s="57" t="s">
        <v>5</v>
      </c>
      <c r="F266" s="53" t="s">
        <v>4</v>
      </c>
      <c r="G266" s="58">
        <v>312.967858899676</v>
      </c>
      <c r="H266" s="57">
        <v>309</v>
      </c>
      <c r="I266" s="54">
        <v>0</v>
      </c>
      <c r="K266" s="60"/>
    </row>
    <row r="267" spans="1:11" x14ac:dyDescent="0.35">
      <c r="A267" s="59">
        <f t="shared" si="30"/>
        <v>45747</v>
      </c>
      <c r="B267" s="56"/>
      <c r="C267" s="57" t="s">
        <v>86</v>
      </c>
      <c r="D267" s="40" t="s">
        <v>2</v>
      </c>
      <c r="E267" s="57" t="s">
        <v>5</v>
      </c>
      <c r="F267" s="53" t="s">
        <v>4</v>
      </c>
      <c r="G267" s="58">
        <v>302.14031</v>
      </c>
      <c r="H267" s="57">
        <v>100</v>
      </c>
      <c r="I267" s="54">
        <v>0</v>
      </c>
      <c r="K267" s="60"/>
    </row>
    <row r="268" spans="1:11" x14ac:dyDescent="0.35">
      <c r="A268" s="59">
        <f t="shared" si="30"/>
        <v>45747</v>
      </c>
      <c r="B268" s="56"/>
      <c r="C268" s="57" t="s">
        <v>76</v>
      </c>
      <c r="D268" s="40" t="s">
        <v>2</v>
      </c>
      <c r="E268" s="57" t="s">
        <v>5</v>
      </c>
      <c r="F268" s="53" t="s">
        <v>4</v>
      </c>
      <c r="G268" s="58">
        <v>74.984766666666701</v>
      </c>
      <c r="H268" s="57">
        <v>3</v>
      </c>
      <c r="I268" s="54">
        <v>0</v>
      </c>
      <c r="K268" s="60"/>
    </row>
    <row r="269" spans="1:11" x14ac:dyDescent="0.35">
      <c r="A269" s="59">
        <f>DATE(2025,4,1)</f>
        <v>45748</v>
      </c>
      <c r="B269" s="56"/>
      <c r="C269" s="57" t="s">
        <v>72</v>
      </c>
      <c r="D269" s="40" t="s">
        <v>2</v>
      </c>
      <c r="E269" s="57" t="s">
        <v>5</v>
      </c>
      <c r="F269" s="53" t="s">
        <v>4</v>
      </c>
      <c r="G269" s="58">
        <v>78.532399999999996</v>
      </c>
      <c r="H269" s="57">
        <v>1</v>
      </c>
      <c r="I269" s="54">
        <v>0</v>
      </c>
      <c r="K269" s="60"/>
    </row>
    <row r="270" spans="1:11" x14ac:dyDescent="0.35">
      <c r="A270" s="59">
        <f t="shared" ref="A270:A275" si="31">DATE(2025,4,1)</f>
        <v>45748</v>
      </c>
      <c r="B270" s="56"/>
      <c r="C270" s="57" t="s">
        <v>70</v>
      </c>
      <c r="D270" s="40" t="s">
        <v>2</v>
      </c>
      <c r="E270" s="57" t="s">
        <v>5</v>
      </c>
      <c r="F270" s="53" t="s">
        <v>4</v>
      </c>
      <c r="G270" s="58">
        <v>522.05104374999996</v>
      </c>
      <c r="H270" s="57">
        <v>16</v>
      </c>
      <c r="I270" s="54">
        <v>0</v>
      </c>
      <c r="K270" s="60"/>
    </row>
    <row r="271" spans="1:11" x14ac:dyDescent="0.35">
      <c r="A271" s="59">
        <f t="shared" si="31"/>
        <v>45748</v>
      </c>
      <c r="B271" s="56"/>
      <c r="C271" s="57" t="s">
        <v>74</v>
      </c>
      <c r="D271" s="40" t="s">
        <v>2</v>
      </c>
      <c r="E271" s="57" t="s">
        <v>5</v>
      </c>
      <c r="F271" s="53" t="s">
        <v>4</v>
      </c>
      <c r="G271" s="58">
        <v>33.797600000000003</v>
      </c>
      <c r="H271" s="57">
        <v>1</v>
      </c>
      <c r="I271" s="54">
        <v>0</v>
      </c>
      <c r="K271" s="60"/>
    </row>
    <row r="272" spans="1:11" x14ac:dyDescent="0.35">
      <c r="A272" s="59">
        <f t="shared" si="31"/>
        <v>45748</v>
      </c>
      <c r="B272" s="56"/>
      <c r="C272" s="57" t="s">
        <v>85</v>
      </c>
      <c r="D272" s="40" t="s">
        <v>2</v>
      </c>
      <c r="E272" s="57" t="s">
        <v>5</v>
      </c>
      <c r="F272" s="53" t="s">
        <v>4</v>
      </c>
      <c r="G272" s="58">
        <v>246.87648925925899</v>
      </c>
      <c r="H272" s="57">
        <v>270</v>
      </c>
      <c r="I272" s="54">
        <v>0</v>
      </c>
      <c r="K272" s="60"/>
    </row>
    <row r="273" spans="1:11" x14ac:dyDescent="0.35">
      <c r="A273" s="59">
        <f t="shared" si="31"/>
        <v>45748</v>
      </c>
      <c r="B273" s="56"/>
      <c r="C273" s="57" t="s">
        <v>83</v>
      </c>
      <c r="D273" s="40" t="s">
        <v>2</v>
      </c>
      <c r="E273" s="57" t="s">
        <v>5</v>
      </c>
      <c r="F273" s="53" t="s">
        <v>4</v>
      </c>
      <c r="G273" s="58">
        <v>17.295653000000001</v>
      </c>
      <c r="H273" s="57">
        <v>100</v>
      </c>
      <c r="I273" s="54">
        <v>0</v>
      </c>
      <c r="K273" s="60"/>
    </row>
    <row r="274" spans="1:11" x14ac:dyDescent="0.35">
      <c r="A274" s="59">
        <f t="shared" si="31"/>
        <v>45748</v>
      </c>
      <c r="B274" s="56"/>
      <c r="C274" s="57" t="s">
        <v>71</v>
      </c>
      <c r="D274" s="40" t="s">
        <v>2</v>
      </c>
      <c r="E274" s="57" t="s">
        <v>5</v>
      </c>
      <c r="F274" s="53" t="s">
        <v>4</v>
      </c>
      <c r="G274" s="58">
        <v>290.941557407407</v>
      </c>
      <c r="H274" s="57">
        <v>270</v>
      </c>
      <c r="I274" s="54">
        <v>0</v>
      </c>
      <c r="K274" s="60"/>
    </row>
    <row r="275" spans="1:11" x14ac:dyDescent="0.35">
      <c r="A275" s="59">
        <f t="shared" si="31"/>
        <v>45748</v>
      </c>
      <c r="B275" s="56"/>
      <c r="C275" s="57" t="s">
        <v>86</v>
      </c>
      <c r="D275" s="40" t="s">
        <v>2</v>
      </c>
      <c r="E275" s="57" t="s">
        <v>5</v>
      </c>
      <c r="F275" s="53" t="s">
        <v>4</v>
      </c>
      <c r="G275" s="58">
        <v>297.03866399999998</v>
      </c>
      <c r="H275" s="57">
        <v>100</v>
      </c>
      <c r="I275" s="54">
        <v>0</v>
      </c>
      <c r="K275" s="60"/>
    </row>
    <row r="276" spans="1:11" x14ac:dyDescent="0.35">
      <c r="A276" s="59">
        <f>DATE(2025,4,2)</f>
        <v>45749</v>
      </c>
      <c r="B276" s="56"/>
      <c r="C276" s="57" t="s">
        <v>72</v>
      </c>
      <c r="D276" s="40" t="s">
        <v>2</v>
      </c>
      <c r="E276" s="57" t="s">
        <v>5</v>
      </c>
      <c r="F276" s="53" t="s">
        <v>4</v>
      </c>
      <c r="G276" s="58">
        <v>56.522350000000003</v>
      </c>
      <c r="H276" s="57">
        <v>2</v>
      </c>
      <c r="I276" s="54">
        <v>0</v>
      </c>
      <c r="K276" s="60"/>
    </row>
    <row r="277" spans="1:11" x14ac:dyDescent="0.35">
      <c r="A277" s="59">
        <f t="shared" ref="A277:A285" si="32">DATE(2025,4,2)</f>
        <v>45749</v>
      </c>
      <c r="B277" s="56"/>
      <c r="C277" s="57" t="s">
        <v>74</v>
      </c>
      <c r="D277" s="40" t="s">
        <v>2</v>
      </c>
      <c r="E277" s="57" t="s">
        <v>5</v>
      </c>
      <c r="F277" s="53" t="s">
        <v>4</v>
      </c>
      <c r="G277" s="58">
        <v>122.17698</v>
      </c>
      <c r="H277" s="57">
        <v>5</v>
      </c>
      <c r="I277" s="54">
        <v>0</v>
      </c>
      <c r="K277" s="60"/>
    </row>
    <row r="278" spans="1:11" x14ac:dyDescent="0.35">
      <c r="A278" s="59">
        <f t="shared" si="32"/>
        <v>45749</v>
      </c>
      <c r="B278" s="56"/>
      <c r="C278" s="57" t="s">
        <v>70</v>
      </c>
      <c r="D278" s="40" t="s">
        <v>2</v>
      </c>
      <c r="E278" s="57" t="s">
        <v>5</v>
      </c>
      <c r="F278" s="53" t="s">
        <v>4</v>
      </c>
      <c r="G278" s="58">
        <v>392.62674705882398</v>
      </c>
      <c r="H278" s="57">
        <v>17</v>
      </c>
      <c r="I278" s="54">
        <v>0</v>
      </c>
      <c r="K278" s="60"/>
    </row>
    <row r="279" spans="1:11" x14ac:dyDescent="0.35">
      <c r="A279" s="59">
        <f t="shared" si="32"/>
        <v>45749</v>
      </c>
      <c r="B279" s="56"/>
      <c r="C279" s="57" t="s">
        <v>75</v>
      </c>
      <c r="D279" s="40" t="s">
        <v>2</v>
      </c>
      <c r="E279" s="57" t="s">
        <v>5</v>
      </c>
      <c r="F279" s="53" t="s">
        <v>4</v>
      </c>
      <c r="G279" s="58">
        <v>155.4205</v>
      </c>
      <c r="H279" s="57">
        <v>2</v>
      </c>
      <c r="I279" s="54">
        <v>0</v>
      </c>
      <c r="K279" s="60"/>
    </row>
    <row r="280" spans="1:11" x14ac:dyDescent="0.35">
      <c r="A280" s="59">
        <f t="shared" si="32"/>
        <v>45749</v>
      </c>
      <c r="B280" s="56"/>
      <c r="C280" s="57" t="s">
        <v>77</v>
      </c>
      <c r="D280" s="40" t="s">
        <v>2</v>
      </c>
      <c r="E280" s="57" t="s">
        <v>3</v>
      </c>
      <c r="F280" s="53" t="s">
        <v>4</v>
      </c>
      <c r="G280" s="58">
        <v>843.59979999999996</v>
      </c>
      <c r="H280" s="57">
        <v>8</v>
      </c>
      <c r="I280" s="54">
        <v>0</v>
      </c>
      <c r="K280" s="60"/>
    </row>
    <row r="281" spans="1:11" x14ac:dyDescent="0.35">
      <c r="A281" s="59">
        <f t="shared" si="32"/>
        <v>45749</v>
      </c>
      <c r="B281" s="56"/>
      <c r="C281" s="57" t="s">
        <v>85</v>
      </c>
      <c r="D281" s="40" t="s">
        <v>2</v>
      </c>
      <c r="E281" s="57" t="s">
        <v>5</v>
      </c>
      <c r="F281" s="53" t="s">
        <v>4</v>
      </c>
      <c r="G281" s="58">
        <v>219.27704870129901</v>
      </c>
      <c r="H281" s="57">
        <v>308</v>
      </c>
      <c r="I281" s="54">
        <v>0</v>
      </c>
      <c r="K281" s="60"/>
    </row>
    <row r="282" spans="1:11" x14ac:dyDescent="0.35">
      <c r="A282" s="59">
        <f t="shared" si="32"/>
        <v>45749</v>
      </c>
      <c r="B282" s="56"/>
      <c r="C282" s="57" t="s">
        <v>83</v>
      </c>
      <c r="D282" s="40" t="s">
        <v>2</v>
      </c>
      <c r="E282" s="57" t="s">
        <v>5</v>
      </c>
      <c r="F282" s="53" t="s">
        <v>4</v>
      </c>
      <c r="G282" s="58">
        <v>16.102093</v>
      </c>
      <c r="H282" s="57">
        <v>100</v>
      </c>
      <c r="I282" s="54">
        <v>0</v>
      </c>
      <c r="K282" s="60"/>
    </row>
    <row r="283" spans="1:11" x14ac:dyDescent="0.35">
      <c r="A283" s="59">
        <f t="shared" si="32"/>
        <v>45749</v>
      </c>
      <c r="B283" s="56"/>
      <c r="C283" s="57" t="s">
        <v>86</v>
      </c>
      <c r="D283" s="40" t="s">
        <v>2</v>
      </c>
      <c r="E283" s="57" t="s">
        <v>5</v>
      </c>
      <c r="F283" s="53" t="s">
        <v>4</v>
      </c>
      <c r="G283" s="58">
        <v>283.380965</v>
      </c>
      <c r="H283" s="57">
        <v>100</v>
      </c>
      <c r="I283" s="54">
        <v>0</v>
      </c>
      <c r="K283" s="60"/>
    </row>
    <row r="284" spans="1:11" x14ac:dyDescent="0.35">
      <c r="A284" s="59">
        <f t="shared" si="32"/>
        <v>45749</v>
      </c>
      <c r="B284" s="56"/>
      <c r="C284" s="57" t="s">
        <v>71</v>
      </c>
      <c r="D284" s="40" t="s">
        <v>2</v>
      </c>
      <c r="E284" s="57" t="s">
        <v>5</v>
      </c>
      <c r="F284" s="53" t="s">
        <v>4</v>
      </c>
      <c r="G284" s="58">
        <v>284.23502564935097</v>
      </c>
      <c r="H284" s="57">
        <v>308</v>
      </c>
      <c r="I284" s="54">
        <v>0</v>
      </c>
      <c r="K284" s="60"/>
    </row>
    <row r="285" spans="1:11" x14ac:dyDescent="0.35">
      <c r="A285" s="59">
        <f t="shared" si="32"/>
        <v>45749</v>
      </c>
      <c r="B285" s="56"/>
      <c r="C285" s="57" t="s">
        <v>76</v>
      </c>
      <c r="D285" s="40" t="s">
        <v>2</v>
      </c>
      <c r="E285" s="57" t="s">
        <v>5</v>
      </c>
      <c r="F285" s="53" t="s">
        <v>4</v>
      </c>
      <c r="G285" s="58">
        <v>68.838999999999999</v>
      </c>
      <c r="H285" s="57">
        <v>1</v>
      </c>
      <c r="I285" s="54">
        <v>0</v>
      </c>
      <c r="K285" s="60"/>
    </row>
    <row r="286" spans="1:11" x14ac:dyDescent="0.35">
      <c r="A286" s="59">
        <f>DATE(2025,4,3)</f>
        <v>45750</v>
      </c>
      <c r="B286" s="56"/>
      <c r="C286" s="57" t="s">
        <v>72</v>
      </c>
      <c r="D286" s="40" t="s">
        <v>2</v>
      </c>
      <c r="E286" s="57" t="s">
        <v>5</v>
      </c>
      <c r="F286" s="53" t="s">
        <v>4</v>
      </c>
      <c r="G286" s="58">
        <v>37.563519999999997</v>
      </c>
      <c r="H286" s="57">
        <v>5</v>
      </c>
      <c r="I286" s="54">
        <v>0</v>
      </c>
      <c r="K286" s="60"/>
    </row>
    <row r="287" spans="1:11" x14ac:dyDescent="0.35">
      <c r="A287" s="59">
        <f t="shared" ref="A287:A295" si="33">DATE(2025,4,3)</f>
        <v>45750</v>
      </c>
      <c r="B287" s="56"/>
      <c r="C287" s="57" t="s">
        <v>70</v>
      </c>
      <c r="D287" s="40" t="s">
        <v>2</v>
      </c>
      <c r="E287" s="57" t="s">
        <v>5</v>
      </c>
      <c r="F287" s="53" t="s">
        <v>4</v>
      </c>
      <c r="G287" s="58">
        <v>395.77240555555602</v>
      </c>
      <c r="H287" s="57">
        <v>18</v>
      </c>
      <c r="I287" s="54">
        <v>0</v>
      </c>
      <c r="K287" s="60"/>
    </row>
    <row r="288" spans="1:11" x14ac:dyDescent="0.35">
      <c r="A288" s="59">
        <f t="shared" si="33"/>
        <v>45750</v>
      </c>
      <c r="B288" s="56"/>
      <c r="C288" s="57" t="s">
        <v>74</v>
      </c>
      <c r="D288" s="40" t="s">
        <v>2</v>
      </c>
      <c r="E288" s="57" t="s">
        <v>5</v>
      </c>
      <c r="F288" s="53" t="s">
        <v>4</v>
      </c>
      <c r="G288" s="58">
        <v>95.697158333333306</v>
      </c>
      <c r="H288" s="57">
        <v>12</v>
      </c>
      <c r="I288" s="54">
        <v>0</v>
      </c>
      <c r="K288" s="60"/>
    </row>
    <row r="289" spans="1:11" x14ac:dyDescent="0.35">
      <c r="A289" s="59">
        <f t="shared" si="33"/>
        <v>45750</v>
      </c>
      <c r="B289" s="56"/>
      <c r="C289" s="57" t="s">
        <v>75</v>
      </c>
      <c r="D289" s="40" t="s">
        <v>2</v>
      </c>
      <c r="E289" s="57" t="s">
        <v>5</v>
      </c>
      <c r="F289" s="53" t="s">
        <v>4</v>
      </c>
      <c r="G289" s="58">
        <v>178.75659999999999</v>
      </c>
      <c r="H289" s="57">
        <v>4</v>
      </c>
      <c r="I289" s="54">
        <v>0</v>
      </c>
      <c r="K289" s="60"/>
    </row>
    <row r="290" spans="1:11" x14ac:dyDescent="0.35">
      <c r="A290" s="59">
        <f t="shared" si="33"/>
        <v>45750</v>
      </c>
      <c r="B290" s="56"/>
      <c r="C290" s="57" t="s">
        <v>73</v>
      </c>
      <c r="D290" s="40" t="s">
        <v>2</v>
      </c>
      <c r="E290" s="57" t="s">
        <v>5</v>
      </c>
      <c r="F290" s="53" t="s">
        <v>4</v>
      </c>
      <c r="G290" s="58">
        <v>108.97280000000001</v>
      </c>
      <c r="H290" s="57">
        <v>1</v>
      </c>
      <c r="I290" s="54">
        <v>0</v>
      </c>
      <c r="K290" s="60"/>
    </row>
    <row r="291" spans="1:11" x14ac:dyDescent="0.35">
      <c r="A291" s="59">
        <f t="shared" si="33"/>
        <v>45750</v>
      </c>
      <c r="B291" s="56"/>
      <c r="C291" s="57" t="s">
        <v>86</v>
      </c>
      <c r="D291" s="40" t="s">
        <v>2</v>
      </c>
      <c r="E291" s="57" t="s">
        <v>5</v>
      </c>
      <c r="F291" s="53" t="s">
        <v>4</v>
      </c>
      <c r="G291" s="58">
        <v>285.967826</v>
      </c>
      <c r="H291" s="57">
        <v>100</v>
      </c>
      <c r="I291" s="54">
        <v>0</v>
      </c>
      <c r="K291" s="60"/>
    </row>
    <row r="292" spans="1:11" x14ac:dyDescent="0.35">
      <c r="A292" s="59">
        <f t="shared" si="33"/>
        <v>45750</v>
      </c>
      <c r="B292" s="56"/>
      <c r="C292" s="57" t="s">
        <v>76</v>
      </c>
      <c r="D292" s="40" t="s">
        <v>2</v>
      </c>
      <c r="E292" s="57" t="s">
        <v>5</v>
      </c>
      <c r="F292" s="53" t="s">
        <v>4</v>
      </c>
      <c r="G292" s="58">
        <v>45.003149999999998</v>
      </c>
      <c r="H292" s="57">
        <v>2</v>
      </c>
      <c r="I292" s="54">
        <v>0</v>
      </c>
      <c r="K292" s="60"/>
    </row>
    <row r="293" spans="1:11" x14ac:dyDescent="0.35">
      <c r="A293" s="59">
        <f t="shared" si="33"/>
        <v>45750</v>
      </c>
      <c r="B293" s="56"/>
      <c r="C293" s="57" t="s">
        <v>85</v>
      </c>
      <c r="D293" s="40" t="s">
        <v>2</v>
      </c>
      <c r="E293" s="57" t="s">
        <v>5</v>
      </c>
      <c r="F293" s="53" t="s">
        <v>4</v>
      </c>
      <c r="G293" s="58">
        <v>225.92034609665399</v>
      </c>
      <c r="H293" s="57">
        <v>269</v>
      </c>
      <c r="I293" s="54">
        <v>0</v>
      </c>
      <c r="K293" s="60"/>
    </row>
    <row r="294" spans="1:11" x14ac:dyDescent="0.35">
      <c r="A294" s="59">
        <f t="shared" si="33"/>
        <v>45750</v>
      </c>
      <c r="B294" s="56"/>
      <c r="C294" s="57" t="s">
        <v>83</v>
      </c>
      <c r="D294" s="40" t="s">
        <v>2</v>
      </c>
      <c r="E294" s="57" t="s">
        <v>5</v>
      </c>
      <c r="F294" s="53" t="s">
        <v>4</v>
      </c>
      <c r="G294" s="58">
        <v>15.527445</v>
      </c>
      <c r="H294" s="57">
        <v>100</v>
      </c>
      <c r="I294" s="54">
        <v>0</v>
      </c>
      <c r="K294" s="60"/>
    </row>
    <row r="295" spans="1:11" x14ac:dyDescent="0.35">
      <c r="A295" s="59">
        <f t="shared" si="33"/>
        <v>45750</v>
      </c>
      <c r="B295" s="56"/>
      <c r="C295" s="57" t="s">
        <v>71</v>
      </c>
      <c r="D295" s="40" t="s">
        <v>2</v>
      </c>
      <c r="E295" s="57" t="s">
        <v>5</v>
      </c>
      <c r="F295" s="53" t="s">
        <v>4</v>
      </c>
      <c r="G295" s="58">
        <v>266.72714871794898</v>
      </c>
      <c r="H295" s="57">
        <v>273</v>
      </c>
      <c r="I295" s="54">
        <v>0</v>
      </c>
      <c r="K295" s="60"/>
    </row>
    <row r="296" spans="1:11" x14ac:dyDescent="0.35">
      <c r="A296" s="59">
        <f>DATE(2025,4,4)</f>
        <v>45751</v>
      </c>
      <c r="B296" s="56"/>
      <c r="C296" s="57" t="s">
        <v>72</v>
      </c>
      <c r="D296" s="40" t="s">
        <v>2</v>
      </c>
      <c r="E296" s="57" t="s">
        <v>5</v>
      </c>
      <c r="F296" s="53" t="s">
        <v>4</v>
      </c>
      <c r="G296" s="58">
        <v>43.4209666666667</v>
      </c>
      <c r="H296" s="57">
        <v>3</v>
      </c>
      <c r="I296" s="54">
        <v>0</v>
      </c>
      <c r="K296" s="60"/>
    </row>
    <row r="297" spans="1:11" x14ac:dyDescent="0.35">
      <c r="A297" s="59">
        <f t="shared" ref="A297:A304" si="34">DATE(2025,4,4)</f>
        <v>45751</v>
      </c>
      <c r="B297" s="56"/>
      <c r="C297" s="57" t="s">
        <v>75</v>
      </c>
      <c r="D297" s="40" t="s">
        <v>2</v>
      </c>
      <c r="E297" s="57" t="s">
        <v>5</v>
      </c>
      <c r="F297" s="53" t="s">
        <v>4</v>
      </c>
      <c r="G297" s="58">
        <v>162.32650000000001</v>
      </c>
      <c r="H297" s="57">
        <v>2</v>
      </c>
      <c r="I297" s="54">
        <v>0</v>
      </c>
      <c r="K297" s="60"/>
    </row>
    <row r="298" spans="1:11" x14ac:dyDescent="0.35">
      <c r="A298" s="59">
        <f t="shared" si="34"/>
        <v>45751</v>
      </c>
      <c r="B298" s="56"/>
      <c r="C298" s="57" t="s">
        <v>74</v>
      </c>
      <c r="D298" s="40" t="s">
        <v>2</v>
      </c>
      <c r="E298" s="57" t="s">
        <v>5</v>
      </c>
      <c r="F298" s="53" t="s">
        <v>4</v>
      </c>
      <c r="G298" s="58">
        <v>98.124216666666698</v>
      </c>
      <c r="H298" s="57">
        <v>6</v>
      </c>
      <c r="I298" s="54">
        <v>0</v>
      </c>
      <c r="K298" s="60"/>
    </row>
    <row r="299" spans="1:11" x14ac:dyDescent="0.35">
      <c r="A299" s="59">
        <f t="shared" si="34"/>
        <v>45751</v>
      </c>
      <c r="B299" s="56"/>
      <c r="C299" s="57" t="s">
        <v>76</v>
      </c>
      <c r="D299" s="40" t="s">
        <v>2</v>
      </c>
      <c r="E299" s="57" t="s">
        <v>5</v>
      </c>
      <c r="F299" s="53" t="s">
        <v>4</v>
      </c>
      <c r="G299" s="58">
        <v>72.972399999999993</v>
      </c>
      <c r="H299" s="57">
        <v>1</v>
      </c>
      <c r="I299" s="54">
        <v>0</v>
      </c>
      <c r="K299" s="60"/>
    </row>
    <row r="300" spans="1:11" x14ac:dyDescent="0.35">
      <c r="A300" s="59">
        <f t="shared" si="34"/>
        <v>45751</v>
      </c>
      <c r="B300" s="56"/>
      <c r="C300" s="57" t="s">
        <v>83</v>
      </c>
      <c r="D300" s="40" t="s">
        <v>2</v>
      </c>
      <c r="E300" s="57" t="s">
        <v>5</v>
      </c>
      <c r="F300" s="53" t="s">
        <v>4</v>
      </c>
      <c r="G300" s="58">
        <v>26.085747999999999</v>
      </c>
      <c r="H300" s="57">
        <v>100</v>
      </c>
      <c r="I300" s="54">
        <v>0</v>
      </c>
      <c r="K300" s="60"/>
    </row>
    <row r="301" spans="1:11" x14ac:dyDescent="0.35">
      <c r="A301" s="59">
        <f t="shared" si="34"/>
        <v>45751</v>
      </c>
      <c r="B301" s="56"/>
      <c r="C301" s="57" t="s">
        <v>70</v>
      </c>
      <c r="D301" s="40" t="s">
        <v>2</v>
      </c>
      <c r="E301" s="57" t="s">
        <v>5</v>
      </c>
      <c r="F301" s="53" t="s">
        <v>4</v>
      </c>
      <c r="G301" s="58">
        <v>432.79979411764702</v>
      </c>
      <c r="H301" s="57">
        <v>17</v>
      </c>
      <c r="I301" s="54">
        <v>0</v>
      </c>
      <c r="K301" s="60"/>
    </row>
    <row r="302" spans="1:11" x14ac:dyDescent="0.35">
      <c r="A302" s="59">
        <f t="shared" si="34"/>
        <v>45751</v>
      </c>
      <c r="B302" s="56"/>
      <c r="C302" s="57" t="s">
        <v>85</v>
      </c>
      <c r="D302" s="40" t="s">
        <v>2</v>
      </c>
      <c r="E302" s="57" t="s">
        <v>5</v>
      </c>
      <c r="F302" s="53" t="s">
        <v>4</v>
      </c>
      <c r="G302" s="58">
        <v>239.79359838187699</v>
      </c>
      <c r="H302" s="57">
        <v>309</v>
      </c>
      <c r="I302" s="54">
        <v>0</v>
      </c>
      <c r="K302" s="60"/>
    </row>
    <row r="303" spans="1:11" x14ac:dyDescent="0.35">
      <c r="A303" s="59">
        <f t="shared" si="34"/>
        <v>45751</v>
      </c>
      <c r="B303" s="56"/>
      <c r="C303" s="57" t="s">
        <v>71</v>
      </c>
      <c r="D303" s="40" t="s">
        <v>2</v>
      </c>
      <c r="E303" s="57" t="s">
        <v>5</v>
      </c>
      <c r="F303" s="53" t="s">
        <v>4</v>
      </c>
      <c r="G303" s="58">
        <v>281.16374433657001</v>
      </c>
      <c r="H303" s="57">
        <v>309</v>
      </c>
      <c r="I303" s="54">
        <v>0</v>
      </c>
      <c r="K303" s="60"/>
    </row>
    <row r="304" spans="1:11" x14ac:dyDescent="0.35">
      <c r="A304" s="59">
        <f t="shared" si="34"/>
        <v>45751</v>
      </c>
      <c r="B304" s="56"/>
      <c r="C304" s="57" t="s">
        <v>86</v>
      </c>
      <c r="D304" s="40" t="s">
        <v>2</v>
      </c>
      <c r="E304" s="57" t="s">
        <v>5</v>
      </c>
      <c r="F304" s="53" t="s">
        <v>4</v>
      </c>
      <c r="G304" s="58">
        <v>293.79808200000002</v>
      </c>
      <c r="H304" s="57">
        <v>100</v>
      </c>
      <c r="I304" s="54">
        <v>0</v>
      </c>
      <c r="K304" s="60"/>
    </row>
    <row r="305" spans="1:11" x14ac:dyDescent="0.35">
      <c r="A305" s="59">
        <f>DATE(2025,4,5)</f>
        <v>45752</v>
      </c>
      <c r="B305" s="56"/>
      <c r="C305" s="57" t="s">
        <v>70</v>
      </c>
      <c r="D305" s="40" t="s">
        <v>2</v>
      </c>
      <c r="E305" s="57" t="s">
        <v>5</v>
      </c>
      <c r="F305" s="53" t="s">
        <v>4</v>
      </c>
      <c r="G305" s="58">
        <v>403.86101176470601</v>
      </c>
      <c r="H305" s="57">
        <v>17</v>
      </c>
      <c r="I305" s="54">
        <v>0</v>
      </c>
      <c r="K305" s="60"/>
    </row>
    <row r="306" spans="1:11" x14ac:dyDescent="0.35">
      <c r="A306" s="59">
        <f t="shared" ref="A306:A313" si="35">DATE(2025,4,5)</f>
        <v>45752</v>
      </c>
      <c r="B306" s="56"/>
      <c r="C306" s="57" t="s">
        <v>75</v>
      </c>
      <c r="D306" s="40" t="s">
        <v>2</v>
      </c>
      <c r="E306" s="57" t="s">
        <v>5</v>
      </c>
      <c r="F306" s="53" t="s">
        <v>4</v>
      </c>
      <c r="G306" s="58">
        <v>144.95930000000001</v>
      </c>
      <c r="H306" s="57">
        <v>2</v>
      </c>
      <c r="I306" s="54">
        <v>0</v>
      </c>
      <c r="K306" s="60"/>
    </row>
    <row r="307" spans="1:11" x14ac:dyDescent="0.35">
      <c r="A307" s="59">
        <f t="shared" si="35"/>
        <v>45752</v>
      </c>
      <c r="B307" s="56"/>
      <c r="C307" s="57" t="s">
        <v>83</v>
      </c>
      <c r="D307" s="40" t="s">
        <v>2</v>
      </c>
      <c r="E307" s="57" t="s">
        <v>5</v>
      </c>
      <c r="F307" s="53" t="s">
        <v>4</v>
      </c>
      <c r="G307" s="58">
        <v>13.524903</v>
      </c>
      <c r="H307" s="57">
        <v>100</v>
      </c>
      <c r="I307" s="54">
        <v>0</v>
      </c>
      <c r="K307" s="60"/>
    </row>
    <row r="308" spans="1:11" x14ac:dyDescent="0.35">
      <c r="A308" s="59">
        <f t="shared" si="35"/>
        <v>45752</v>
      </c>
      <c r="B308" s="56"/>
      <c r="C308" s="57" t="s">
        <v>74</v>
      </c>
      <c r="D308" s="40" t="s">
        <v>2</v>
      </c>
      <c r="E308" s="57" t="s">
        <v>5</v>
      </c>
      <c r="F308" s="53" t="s">
        <v>4</v>
      </c>
      <c r="G308" s="58">
        <v>98.3280666666667</v>
      </c>
      <c r="H308" s="57">
        <v>6</v>
      </c>
      <c r="I308" s="54">
        <v>0</v>
      </c>
      <c r="K308" s="60"/>
    </row>
    <row r="309" spans="1:11" x14ac:dyDescent="0.35">
      <c r="A309" s="59">
        <f t="shared" si="35"/>
        <v>45752</v>
      </c>
      <c r="B309" s="56"/>
      <c r="C309" s="57" t="s">
        <v>71</v>
      </c>
      <c r="D309" s="40" t="s">
        <v>2</v>
      </c>
      <c r="E309" s="57" t="s">
        <v>5</v>
      </c>
      <c r="F309" s="53" t="s">
        <v>4</v>
      </c>
      <c r="G309" s="58">
        <v>259.140281850534</v>
      </c>
      <c r="H309" s="57">
        <v>281</v>
      </c>
      <c r="I309" s="54">
        <v>0</v>
      </c>
      <c r="K309" s="60"/>
    </row>
    <row r="310" spans="1:11" x14ac:dyDescent="0.35">
      <c r="A310" s="59">
        <f t="shared" si="35"/>
        <v>45752</v>
      </c>
      <c r="B310" s="56"/>
      <c r="C310" s="57" t="s">
        <v>72</v>
      </c>
      <c r="D310" s="40" t="s">
        <v>2</v>
      </c>
      <c r="E310" s="57" t="s">
        <v>5</v>
      </c>
      <c r="F310" s="53" t="s">
        <v>4</v>
      </c>
      <c r="G310" s="58">
        <v>86.0779</v>
      </c>
      <c r="H310" s="57">
        <v>2</v>
      </c>
      <c r="I310" s="54">
        <v>0</v>
      </c>
      <c r="K310" s="60"/>
    </row>
    <row r="311" spans="1:11" x14ac:dyDescent="0.35">
      <c r="A311" s="59">
        <f t="shared" si="35"/>
        <v>45752</v>
      </c>
      <c r="B311" s="56"/>
      <c r="C311" s="57" t="s">
        <v>76</v>
      </c>
      <c r="D311" s="40" t="s">
        <v>2</v>
      </c>
      <c r="E311" s="57" t="s">
        <v>5</v>
      </c>
      <c r="F311" s="53" t="s">
        <v>4</v>
      </c>
      <c r="G311" s="58">
        <v>67.9191</v>
      </c>
      <c r="H311" s="57">
        <v>1</v>
      </c>
      <c r="I311" s="54">
        <v>0</v>
      </c>
      <c r="K311" s="60"/>
    </row>
    <row r="312" spans="1:11" x14ac:dyDescent="0.35">
      <c r="A312" s="59">
        <f t="shared" si="35"/>
        <v>45752</v>
      </c>
      <c r="B312" s="56"/>
      <c r="C312" s="57" t="s">
        <v>85</v>
      </c>
      <c r="D312" s="40" t="s">
        <v>2</v>
      </c>
      <c r="E312" s="57" t="s">
        <v>5</v>
      </c>
      <c r="F312" s="53" t="s">
        <v>4</v>
      </c>
      <c r="G312" s="58">
        <v>210.99258185053401</v>
      </c>
      <c r="H312" s="57">
        <v>281</v>
      </c>
      <c r="I312" s="54">
        <v>0</v>
      </c>
      <c r="K312" s="60"/>
    </row>
    <row r="313" spans="1:11" x14ac:dyDescent="0.35">
      <c r="A313" s="59">
        <f t="shared" si="35"/>
        <v>45752</v>
      </c>
      <c r="B313" s="56"/>
      <c r="C313" s="57" t="s">
        <v>86</v>
      </c>
      <c r="D313" s="40" t="s">
        <v>2</v>
      </c>
      <c r="E313" s="57" t="s">
        <v>5</v>
      </c>
      <c r="F313" s="53" t="s">
        <v>4</v>
      </c>
      <c r="G313" s="58">
        <v>284.69681200000002</v>
      </c>
      <c r="H313" s="57">
        <v>100</v>
      </c>
      <c r="I313" s="54">
        <v>0</v>
      </c>
      <c r="K313" s="60"/>
    </row>
    <row r="314" spans="1:11" x14ac:dyDescent="0.35">
      <c r="A314" s="59">
        <f>DATE(2025,4,6)</f>
        <v>45753</v>
      </c>
      <c r="B314" s="56"/>
      <c r="C314" s="57" t="s">
        <v>70</v>
      </c>
      <c r="D314" s="40" t="s">
        <v>2</v>
      </c>
      <c r="E314" s="57" t="s">
        <v>5</v>
      </c>
      <c r="F314" s="53" t="s">
        <v>4</v>
      </c>
      <c r="G314" s="58">
        <v>628.64084000000003</v>
      </c>
      <c r="H314" s="57">
        <v>5</v>
      </c>
      <c r="I314" s="54">
        <v>0</v>
      </c>
      <c r="K314" s="60"/>
    </row>
    <row r="315" spans="1:11" x14ac:dyDescent="0.35">
      <c r="A315" s="59">
        <f t="shared" ref="A315:A322" si="36">DATE(2025,4,6)</f>
        <v>45753</v>
      </c>
      <c r="B315" s="56"/>
      <c r="C315" s="57" t="s">
        <v>75</v>
      </c>
      <c r="D315" s="40" t="s">
        <v>2</v>
      </c>
      <c r="E315" s="57" t="s">
        <v>5</v>
      </c>
      <c r="F315" s="53" t="s">
        <v>4</v>
      </c>
      <c r="G315" s="58">
        <v>149.5977</v>
      </c>
      <c r="H315" s="57">
        <v>2</v>
      </c>
      <c r="I315" s="54">
        <v>0</v>
      </c>
      <c r="K315" s="60"/>
    </row>
    <row r="316" spans="1:11" x14ac:dyDescent="0.35">
      <c r="A316" s="59">
        <f t="shared" si="36"/>
        <v>45753</v>
      </c>
      <c r="B316" s="56"/>
      <c r="C316" s="57" t="s">
        <v>72</v>
      </c>
      <c r="D316" s="40" t="s">
        <v>2</v>
      </c>
      <c r="E316" s="57" t="s">
        <v>5</v>
      </c>
      <c r="F316" s="53" t="s">
        <v>4</v>
      </c>
      <c r="G316" s="58">
        <v>35.309449999999998</v>
      </c>
      <c r="H316" s="57">
        <v>2</v>
      </c>
      <c r="I316" s="54">
        <v>0</v>
      </c>
      <c r="K316" s="60"/>
    </row>
    <row r="317" spans="1:11" x14ac:dyDescent="0.35">
      <c r="A317" s="59">
        <f t="shared" si="36"/>
        <v>45753</v>
      </c>
      <c r="B317" s="56"/>
      <c r="C317" s="57" t="s">
        <v>83</v>
      </c>
      <c r="D317" s="40" t="s">
        <v>2</v>
      </c>
      <c r="E317" s="57" t="s">
        <v>5</v>
      </c>
      <c r="F317" s="53" t="s">
        <v>4</v>
      </c>
      <c r="G317" s="58">
        <v>13.937557</v>
      </c>
      <c r="H317" s="57">
        <v>100</v>
      </c>
      <c r="I317" s="54">
        <v>0</v>
      </c>
      <c r="K317" s="60"/>
    </row>
    <row r="318" spans="1:11" x14ac:dyDescent="0.35">
      <c r="A318" s="59">
        <f t="shared" si="36"/>
        <v>45753</v>
      </c>
      <c r="B318" s="56"/>
      <c r="C318" s="57" t="s">
        <v>71</v>
      </c>
      <c r="D318" s="40" t="s">
        <v>2</v>
      </c>
      <c r="E318" s="57" t="s">
        <v>5</v>
      </c>
      <c r="F318" s="53" t="s">
        <v>4</v>
      </c>
      <c r="G318" s="58">
        <v>275.31437938144302</v>
      </c>
      <c r="H318" s="57">
        <v>194</v>
      </c>
      <c r="I318" s="54">
        <v>0</v>
      </c>
      <c r="K318" s="60"/>
    </row>
    <row r="319" spans="1:11" x14ac:dyDescent="0.35">
      <c r="A319" s="59">
        <f t="shared" si="36"/>
        <v>45753</v>
      </c>
      <c r="B319" s="56"/>
      <c r="C319" s="57" t="s">
        <v>85</v>
      </c>
      <c r="D319" s="40" t="s">
        <v>2</v>
      </c>
      <c r="E319" s="57" t="s">
        <v>5</v>
      </c>
      <c r="F319" s="53" t="s">
        <v>4</v>
      </c>
      <c r="G319" s="58">
        <v>184.494628865979</v>
      </c>
      <c r="H319" s="57">
        <v>194</v>
      </c>
      <c r="I319" s="54">
        <v>0</v>
      </c>
      <c r="K319" s="60"/>
    </row>
    <row r="320" spans="1:11" x14ac:dyDescent="0.35">
      <c r="A320" s="59">
        <f t="shared" si="36"/>
        <v>45753</v>
      </c>
      <c r="B320" s="56"/>
      <c r="C320" s="57" t="s">
        <v>76</v>
      </c>
      <c r="D320" s="40" t="s">
        <v>2</v>
      </c>
      <c r="E320" s="57" t="s">
        <v>5</v>
      </c>
      <c r="F320" s="53" t="s">
        <v>4</v>
      </c>
      <c r="G320" s="58">
        <v>81.547399999999996</v>
      </c>
      <c r="H320" s="57">
        <v>1</v>
      </c>
      <c r="I320" s="54">
        <v>0</v>
      </c>
      <c r="K320" s="60"/>
    </row>
    <row r="321" spans="1:11" x14ac:dyDescent="0.35">
      <c r="A321" s="59">
        <f t="shared" si="36"/>
        <v>45753</v>
      </c>
      <c r="B321" s="56"/>
      <c r="C321" s="57" t="s">
        <v>74</v>
      </c>
      <c r="D321" s="40" t="s">
        <v>2</v>
      </c>
      <c r="E321" s="57" t="s">
        <v>5</v>
      </c>
      <c r="F321" s="53" t="s">
        <v>4</v>
      </c>
      <c r="G321" s="58">
        <v>1283.8507666666701</v>
      </c>
      <c r="H321" s="57">
        <v>6</v>
      </c>
      <c r="I321" s="54">
        <v>0</v>
      </c>
      <c r="K321" s="60"/>
    </row>
    <row r="322" spans="1:11" x14ac:dyDescent="0.35">
      <c r="A322" s="59">
        <f t="shared" si="36"/>
        <v>45753</v>
      </c>
      <c r="B322" s="56"/>
      <c r="C322" s="57" t="s">
        <v>86</v>
      </c>
      <c r="D322" s="40" t="s">
        <v>2</v>
      </c>
      <c r="E322" s="57" t="s">
        <v>5</v>
      </c>
      <c r="F322" s="53" t="s">
        <v>4</v>
      </c>
      <c r="G322" s="58">
        <v>270.678155</v>
      </c>
      <c r="H322" s="57">
        <v>100</v>
      </c>
      <c r="I322" s="54">
        <v>0</v>
      </c>
      <c r="K322" s="60"/>
    </row>
    <row r="323" spans="1:11" x14ac:dyDescent="0.35">
      <c r="A323" s="59">
        <f>DATE(2025,4,7)</f>
        <v>45754</v>
      </c>
      <c r="B323" s="56"/>
      <c r="C323" s="57" t="s">
        <v>72</v>
      </c>
      <c r="D323" s="40" t="s">
        <v>2</v>
      </c>
      <c r="E323" s="57" t="s">
        <v>5</v>
      </c>
      <c r="F323" s="53" t="s">
        <v>4</v>
      </c>
      <c r="G323" s="58">
        <v>42.491025</v>
      </c>
      <c r="H323" s="57">
        <v>4</v>
      </c>
      <c r="I323" s="54">
        <v>0</v>
      </c>
      <c r="K323" s="60"/>
    </row>
    <row r="324" spans="1:11" x14ac:dyDescent="0.35">
      <c r="A324" s="59">
        <f t="shared" ref="A324:A332" si="37">DATE(2025,4,7)</f>
        <v>45754</v>
      </c>
      <c r="B324" s="56"/>
      <c r="C324" s="57" t="s">
        <v>85</v>
      </c>
      <c r="D324" s="40" t="s">
        <v>2</v>
      </c>
      <c r="E324" s="57" t="s">
        <v>5</v>
      </c>
      <c r="F324" s="53" t="s">
        <v>4</v>
      </c>
      <c r="G324" s="58">
        <v>222.852168600683</v>
      </c>
      <c r="H324" s="57">
        <v>293</v>
      </c>
      <c r="I324" s="54">
        <v>0</v>
      </c>
      <c r="K324" s="60"/>
    </row>
    <row r="325" spans="1:11" x14ac:dyDescent="0.35">
      <c r="A325" s="59">
        <f t="shared" si="37"/>
        <v>45754</v>
      </c>
      <c r="B325" s="56"/>
      <c r="C325" s="57" t="s">
        <v>73</v>
      </c>
      <c r="D325" s="40" t="s">
        <v>2</v>
      </c>
      <c r="E325" s="57" t="s">
        <v>5</v>
      </c>
      <c r="F325" s="53" t="s">
        <v>4</v>
      </c>
      <c r="G325" s="58">
        <v>109.97835000000001</v>
      </c>
      <c r="H325" s="57">
        <v>2</v>
      </c>
      <c r="I325" s="54">
        <v>0</v>
      </c>
      <c r="K325" s="60"/>
    </row>
    <row r="326" spans="1:11" x14ac:dyDescent="0.35">
      <c r="A326" s="59">
        <f t="shared" si="37"/>
        <v>45754</v>
      </c>
      <c r="B326" s="56"/>
      <c r="C326" s="57" t="s">
        <v>70</v>
      </c>
      <c r="D326" s="40" t="s">
        <v>2</v>
      </c>
      <c r="E326" s="57" t="s">
        <v>5</v>
      </c>
      <c r="F326" s="53" t="s">
        <v>4</v>
      </c>
      <c r="G326" s="58">
        <v>463.55877222222199</v>
      </c>
      <c r="H326" s="57">
        <v>18</v>
      </c>
      <c r="I326" s="54">
        <v>0</v>
      </c>
      <c r="K326" s="60"/>
    </row>
    <row r="327" spans="1:11" x14ac:dyDescent="0.35">
      <c r="A327" s="59">
        <f t="shared" si="37"/>
        <v>45754</v>
      </c>
      <c r="B327" s="56"/>
      <c r="C327" s="57" t="s">
        <v>75</v>
      </c>
      <c r="D327" s="40" t="s">
        <v>2</v>
      </c>
      <c r="E327" s="57" t="s">
        <v>5</v>
      </c>
      <c r="F327" s="53" t="s">
        <v>4</v>
      </c>
      <c r="G327" s="58">
        <v>183.53145000000001</v>
      </c>
      <c r="H327" s="57">
        <v>4</v>
      </c>
      <c r="I327" s="54">
        <v>0</v>
      </c>
      <c r="K327" s="60"/>
    </row>
    <row r="328" spans="1:11" x14ac:dyDescent="0.35">
      <c r="A328" s="59">
        <f t="shared" si="37"/>
        <v>45754</v>
      </c>
      <c r="B328" s="56"/>
      <c r="C328" s="57" t="s">
        <v>76</v>
      </c>
      <c r="D328" s="40" t="s">
        <v>2</v>
      </c>
      <c r="E328" s="57" t="s">
        <v>5</v>
      </c>
      <c r="F328" s="53" t="s">
        <v>4</v>
      </c>
      <c r="G328" s="58">
        <v>65.084450000000004</v>
      </c>
      <c r="H328" s="57">
        <v>2</v>
      </c>
      <c r="I328" s="54">
        <v>0</v>
      </c>
      <c r="K328" s="60"/>
    </row>
    <row r="329" spans="1:11" x14ac:dyDescent="0.35">
      <c r="A329" s="59">
        <f t="shared" si="37"/>
        <v>45754</v>
      </c>
      <c r="B329" s="56"/>
      <c r="C329" s="57" t="s">
        <v>83</v>
      </c>
      <c r="D329" s="40" t="s">
        <v>2</v>
      </c>
      <c r="E329" s="57" t="s">
        <v>5</v>
      </c>
      <c r="F329" s="53" t="s">
        <v>4</v>
      </c>
      <c r="G329" s="58">
        <v>17.615272999999998</v>
      </c>
      <c r="H329" s="57">
        <v>100</v>
      </c>
      <c r="I329" s="54">
        <v>0</v>
      </c>
      <c r="K329" s="60"/>
    </row>
    <row r="330" spans="1:11" x14ac:dyDescent="0.35">
      <c r="A330" s="59">
        <f t="shared" si="37"/>
        <v>45754</v>
      </c>
      <c r="B330" s="56"/>
      <c r="C330" s="57" t="s">
        <v>71</v>
      </c>
      <c r="D330" s="40" t="s">
        <v>2</v>
      </c>
      <c r="E330" s="57" t="s">
        <v>5</v>
      </c>
      <c r="F330" s="53" t="s">
        <v>4</v>
      </c>
      <c r="G330" s="58">
        <v>307.04409249146801</v>
      </c>
      <c r="H330" s="57">
        <v>293</v>
      </c>
      <c r="I330" s="54">
        <v>0</v>
      </c>
      <c r="K330" s="60"/>
    </row>
    <row r="331" spans="1:11" x14ac:dyDescent="0.35">
      <c r="A331" s="59">
        <f t="shared" si="37"/>
        <v>45754</v>
      </c>
      <c r="B331" s="56"/>
      <c r="C331" s="57" t="s">
        <v>74</v>
      </c>
      <c r="D331" s="40" t="s">
        <v>2</v>
      </c>
      <c r="E331" s="57" t="s">
        <v>5</v>
      </c>
      <c r="F331" s="53" t="s">
        <v>4</v>
      </c>
      <c r="G331" s="58">
        <v>1062.56412</v>
      </c>
      <c r="H331" s="57">
        <v>10</v>
      </c>
      <c r="I331" s="54">
        <v>0</v>
      </c>
      <c r="K331" s="60"/>
    </row>
    <row r="332" spans="1:11" x14ac:dyDescent="0.35">
      <c r="A332" s="59">
        <f t="shared" si="37"/>
        <v>45754</v>
      </c>
      <c r="B332" s="56"/>
      <c r="C332" s="57" t="s">
        <v>86</v>
      </c>
      <c r="D332" s="40" t="s">
        <v>2</v>
      </c>
      <c r="E332" s="57" t="s">
        <v>5</v>
      </c>
      <c r="F332" s="53" t="s">
        <v>4</v>
      </c>
      <c r="G332" s="58">
        <v>312.05967254901998</v>
      </c>
      <c r="H332" s="57">
        <v>102</v>
      </c>
      <c r="I332" s="54">
        <v>0</v>
      </c>
      <c r="K332" s="60"/>
    </row>
    <row r="333" spans="1:11" x14ac:dyDescent="0.35">
      <c r="A333" s="59">
        <f>DATE(2025,4,8)</f>
        <v>45755</v>
      </c>
      <c r="B333" s="56"/>
      <c r="C333" s="57" t="s">
        <v>70</v>
      </c>
      <c r="D333" s="40" t="s">
        <v>2</v>
      </c>
      <c r="E333" s="57" t="s">
        <v>5</v>
      </c>
      <c r="F333" s="53" t="s">
        <v>4</v>
      </c>
      <c r="G333" s="58">
        <v>196.13436666666701</v>
      </c>
      <c r="H333" s="57">
        <v>30</v>
      </c>
      <c r="I333" s="54">
        <v>0</v>
      </c>
      <c r="K333" s="60"/>
    </row>
    <row r="334" spans="1:11" x14ac:dyDescent="0.35">
      <c r="A334" s="59">
        <f t="shared" ref="A334:A341" si="38">DATE(2025,4,8)</f>
        <v>45755</v>
      </c>
      <c r="B334" s="56"/>
      <c r="C334" s="57" t="s">
        <v>72</v>
      </c>
      <c r="D334" s="40" t="s">
        <v>2</v>
      </c>
      <c r="E334" s="57" t="s">
        <v>5</v>
      </c>
      <c r="F334" s="53" t="s">
        <v>4</v>
      </c>
      <c r="G334" s="58">
        <v>123.428633333333</v>
      </c>
      <c r="H334" s="57">
        <v>3</v>
      </c>
      <c r="I334" s="54">
        <v>0</v>
      </c>
      <c r="K334" s="60"/>
    </row>
    <row r="335" spans="1:11" x14ac:dyDescent="0.35">
      <c r="A335" s="59">
        <f t="shared" si="38"/>
        <v>45755</v>
      </c>
      <c r="B335" s="56"/>
      <c r="C335" s="57" t="s">
        <v>71</v>
      </c>
      <c r="D335" s="40" t="s">
        <v>2</v>
      </c>
      <c r="E335" s="57" t="s">
        <v>5</v>
      </c>
      <c r="F335" s="53" t="s">
        <v>4</v>
      </c>
      <c r="G335" s="58">
        <v>289.954356910569</v>
      </c>
      <c r="H335" s="57">
        <v>246</v>
      </c>
      <c r="I335" s="54">
        <v>0</v>
      </c>
      <c r="K335" s="60"/>
    </row>
    <row r="336" spans="1:11" x14ac:dyDescent="0.35">
      <c r="A336" s="59">
        <f t="shared" si="38"/>
        <v>45755</v>
      </c>
      <c r="B336" s="56"/>
      <c r="C336" s="57" t="s">
        <v>86</v>
      </c>
      <c r="D336" s="40" t="s">
        <v>2</v>
      </c>
      <c r="E336" s="57" t="s">
        <v>5</v>
      </c>
      <c r="F336" s="53" t="s">
        <v>4</v>
      </c>
      <c r="G336" s="58">
        <v>300.57932799999998</v>
      </c>
      <c r="H336" s="57">
        <v>100</v>
      </c>
      <c r="I336" s="54">
        <v>0</v>
      </c>
      <c r="K336" s="60"/>
    </row>
    <row r="337" spans="1:11" x14ac:dyDescent="0.35">
      <c r="A337" s="59">
        <f t="shared" si="38"/>
        <v>45755</v>
      </c>
      <c r="B337" s="56"/>
      <c r="C337" s="57" t="s">
        <v>83</v>
      </c>
      <c r="D337" s="40" t="s">
        <v>2</v>
      </c>
      <c r="E337" s="57" t="s">
        <v>5</v>
      </c>
      <c r="F337" s="53" t="s">
        <v>4</v>
      </c>
      <c r="G337" s="58">
        <v>18.250757</v>
      </c>
      <c r="H337" s="57">
        <v>100</v>
      </c>
      <c r="I337" s="54">
        <v>0</v>
      </c>
      <c r="K337" s="60"/>
    </row>
    <row r="338" spans="1:11" x14ac:dyDescent="0.35">
      <c r="A338" s="59">
        <f t="shared" si="38"/>
        <v>45755</v>
      </c>
      <c r="B338" s="56"/>
      <c r="C338" s="57" t="s">
        <v>76</v>
      </c>
      <c r="D338" s="40" t="s">
        <v>2</v>
      </c>
      <c r="E338" s="57" t="s">
        <v>5</v>
      </c>
      <c r="F338" s="53" t="s">
        <v>4</v>
      </c>
      <c r="G338" s="58">
        <v>60.962899999999998</v>
      </c>
      <c r="H338" s="57">
        <v>2</v>
      </c>
      <c r="I338" s="54">
        <v>0</v>
      </c>
      <c r="K338" s="60"/>
    </row>
    <row r="339" spans="1:11" x14ac:dyDescent="0.35">
      <c r="A339" s="59">
        <f t="shared" si="38"/>
        <v>45755</v>
      </c>
      <c r="B339" s="56"/>
      <c r="C339" s="57" t="s">
        <v>85</v>
      </c>
      <c r="D339" s="40" t="s">
        <v>2</v>
      </c>
      <c r="E339" s="57" t="s">
        <v>5</v>
      </c>
      <c r="F339" s="53" t="s">
        <v>4</v>
      </c>
      <c r="G339" s="58">
        <v>210.96368739837399</v>
      </c>
      <c r="H339" s="57">
        <v>246</v>
      </c>
      <c r="I339" s="54">
        <v>0</v>
      </c>
      <c r="K339" s="60"/>
    </row>
    <row r="340" spans="1:11" x14ac:dyDescent="0.35">
      <c r="A340" s="59">
        <f t="shared" si="38"/>
        <v>45755</v>
      </c>
      <c r="B340" s="56"/>
      <c r="C340" s="57" t="s">
        <v>75</v>
      </c>
      <c r="D340" s="40" t="s">
        <v>2</v>
      </c>
      <c r="E340" s="57" t="s">
        <v>5</v>
      </c>
      <c r="F340" s="53" t="s">
        <v>4</v>
      </c>
      <c r="G340" s="58">
        <v>177.5247</v>
      </c>
      <c r="H340" s="57">
        <v>4</v>
      </c>
      <c r="I340" s="54">
        <v>0</v>
      </c>
      <c r="K340" s="60"/>
    </row>
    <row r="341" spans="1:11" x14ac:dyDescent="0.35">
      <c r="A341" s="59">
        <f t="shared" si="38"/>
        <v>45755</v>
      </c>
      <c r="B341" s="56"/>
      <c r="C341" s="57" t="s">
        <v>74</v>
      </c>
      <c r="D341" s="40" t="s">
        <v>2</v>
      </c>
      <c r="E341" s="57" t="s">
        <v>5</v>
      </c>
      <c r="F341" s="53" t="s">
        <v>4</v>
      </c>
      <c r="G341" s="58">
        <v>1016.69628888889</v>
      </c>
      <c r="H341" s="57">
        <v>9</v>
      </c>
      <c r="I341" s="54">
        <v>0</v>
      </c>
      <c r="K341" s="60"/>
    </row>
    <row r="342" spans="1:11" x14ac:dyDescent="0.35">
      <c r="A342" s="59">
        <f>DATE(2025,4,9)</f>
        <v>45756</v>
      </c>
      <c r="B342" s="56"/>
      <c r="C342" s="57" t="s">
        <v>72</v>
      </c>
      <c r="D342" s="40" t="s">
        <v>2</v>
      </c>
      <c r="E342" s="57" t="s">
        <v>5</v>
      </c>
      <c r="F342" s="53" t="s">
        <v>4</v>
      </c>
      <c r="G342" s="58">
        <v>42.756599999999999</v>
      </c>
      <c r="H342" s="57">
        <v>6</v>
      </c>
      <c r="I342" s="54">
        <v>0</v>
      </c>
      <c r="K342" s="60"/>
    </row>
    <row r="343" spans="1:11" x14ac:dyDescent="0.35">
      <c r="A343" s="59">
        <f t="shared" ref="A343:A350" si="39">DATE(2025,4,9)</f>
        <v>45756</v>
      </c>
      <c r="B343" s="56"/>
      <c r="C343" s="57" t="s">
        <v>83</v>
      </c>
      <c r="D343" s="40" t="s">
        <v>2</v>
      </c>
      <c r="E343" s="57" t="s">
        <v>5</v>
      </c>
      <c r="F343" s="53" t="s">
        <v>4</v>
      </c>
      <c r="G343" s="58">
        <v>15.783834000000001</v>
      </c>
      <c r="H343" s="57">
        <v>100</v>
      </c>
      <c r="I343" s="54">
        <v>0</v>
      </c>
      <c r="K343" s="60"/>
    </row>
    <row r="344" spans="1:11" x14ac:dyDescent="0.35">
      <c r="A344" s="59">
        <f t="shared" si="39"/>
        <v>45756</v>
      </c>
      <c r="B344" s="56"/>
      <c r="C344" s="57" t="s">
        <v>71</v>
      </c>
      <c r="D344" s="40" t="s">
        <v>2</v>
      </c>
      <c r="E344" s="57" t="s">
        <v>5</v>
      </c>
      <c r="F344" s="53" t="s">
        <v>4</v>
      </c>
      <c r="G344" s="58">
        <v>291.88628114478098</v>
      </c>
      <c r="H344" s="57">
        <v>297</v>
      </c>
      <c r="I344" s="54">
        <v>0</v>
      </c>
      <c r="K344" s="60"/>
    </row>
    <row r="345" spans="1:11" x14ac:dyDescent="0.35">
      <c r="A345" s="59">
        <f t="shared" si="39"/>
        <v>45756</v>
      </c>
      <c r="B345" s="56"/>
      <c r="C345" s="57" t="s">
        <v>76</v>
      </c>
      <c r="D345" s="40" t="s">
        <v>2</v>
      </c>
      <c r="E345" s="57" t="s">
        <v>5</v>
      </c>
      <c r="F345" s="53" t="s">
        <v>4</v>
      </c>
      <c r="G345" s="58">
        <v>77.902799999999999</v>
      </c>
      <c r="H345" s="57">
        <v>1</v>
      </c>
      <c r="I345" s="54">
        <v>0</v>
      </c>
      <c r="K345" s="60"/>
    </row>
    <row r="346" spans="1:11" x14ac:dyDescent="0.35">
      <c r="A346" s="59">
        <f t="shared" si="39"/>
        <v>45756</v>
      </c>
      <c r="B346" s="56"/>
      <c r="C346" s="57" t="s">
        <v>85</v>
      </c>
      <c r="D346" s="40" t="s">
        <v>2</v>
      </c>
      <c r="E346" s="57" t="s">
        <v>5</v>
      </c>
      <c r="F346" s="53" t="s">
        <v>4</v>
      </c>
      <c r="G346" s="58">
        <v>215.76163737373699</v>
      </c>
      <c r="H346" s="57">
        <v>297</v>
      </c>
      <c r="I346" s="54">
        <v>0</v>
      </c>
      <c r="K346" s="60"/>
    </row>
    <row r="347" spans="1:11" x14ac:dyDescent="0.35">
      <c r="A347" s="59">
        <f t="shared" si="39"/>
        <v>45756</v>
      </c>
      <c r="B347" s="56"/>
      <c r="C347" s="57" t="s">
        <v>86</v>
      </c>
      <c r="D347" s="40" t="s">
        <v>2</v>
      </c>
      <c r="E347" s="57" t="s">
        <v>5</v>
      </c>
      <c r="F347" s="53" t="s">
        <v>4</v>
      </c>
      <c r="G347" s="58">
        <v>308.73808600000001</v>
      </c>
      <c r="H347" s="57">
        <v>100</v>
      </c>
      <c r="I347" s="54">
        <v>0</v>
      </c>
      <c r="K347" s="60"/>
    </row>
    <row r="348" spans="1:11" x14ac:dyDescent="0.35">
      <c r="A348" s="59">
        <f t="shared" si="39"/>
        <v>45756</v>
      </c>
      <c r="B348" s="56"/>
      <c r="C348" s="57" t="s">
        <v>70</v>
      </c>
      <c r="D348" s="40" t="s">
        <v>2</v>
      </c>
      <c r="E348" s="57" t="s">
        <v>5</v>
      </c>
      <c r="F348" s="53" t="s">
        <v>4</v>
      </c>
      <c r="G348" s="58">
        <v>524.30578888888897</v>
      </c>
      <c r="H348" s="57">
        <v>18</v>
      </c>
      <c r="I348" s="54">
        <v>0</v>
      </c>
      <c r="K348" s="60"/>
    </row>
    <row r="349" spans="1:11" x14ac:dyDescent="0.35">
      <c r="A349" s="59">
        <f t="shared" si="39"/>
        <v>45756</v>
      </c>
      <c r="B349" s="56"/>
      <c r="C349" s="57" t="s">
        <v>75</v>
      </c>
      <c r="D349" s="40" t="s">
        <v>2</v>
      </c>
      <c r="E349" s="57" t="s">
        <v>5</v>
      </c>
      <c r="F349" s="53" t="s">
        <v>4</v>
      </c>
      <c r="G349" s="58">
        <v>219.06219999999999</v>
      </c>
      <c r="H349" s="57">
        <v>2</v>
      </c>
      <c r="I349" s="54">
        <v>0</v>
      </c>
      <c r="K349" s="60"/>
    </row>
    <row r="350" spans="1:11" x14ac:dyDescent="0.35">
      <c r="A350" s="59">
        <f t="shared" si="39"/>
        <v>45756</v>
      </c>
      <c r="B350" s="56"/>
      <c r="C350" s="57" t="s">
        <v>74</v>
      </c>
      <c r="D350" s="40" t="s">
        <v>2</v>
      </c>
      <c r="E350" s="57" t="s">
        <v>5</v>
      </c>
      <c r="F350" s="53" t="s">
        <v>4</v>
      </c>
      <c r="G350" s="58">
        <v>565.97560769230802</v>
      </c>
      <c r="H350" s="57">
        <v>13</v>
      </c>
      <c r="I350" s="54">
        <v>0</v>
      </c>
      <c r="K350" s="60"/>
    </row>
    <row r="351" spans="1:11" x14ac:dyDescent="0.35">
      <c r="A351" s="59">
        <f>DATE(2025,4,10)</f>
        <v>45757</v>
      </c>
      <c r="B351" s="56"/>
      <c r="C351" s="57" t="s">
        <v>85</v>
      </c>
      <c r="D351" s="40" t="s">
        <v>2</v>
      </c>
      <c r="E351" s="57" t="s">
        <v>5</v>
      </c>
      <c r="F351" s="53" t="s">
        <v>4</v>
      </c>
      <c r="G351" s="58">
        <v>216.49119097472899</v>
      </c>
      <c r="H351" s="57">
        <v>277</v>
      </c>
      <c r="I351" s="54">
        <v>0</v>
      </c>
      <c r="K351" s="60"/>
    </row>
    <row r="352" spans="1:11" x14ac:dyDescent="0.35">
      <c r="A352" s="59">
        <f t="shared" ref="A352:A363" si="40">DATE(2025,4,10)</f>
        <v>45757</v>
      </c>
      <c r="B352" s="56"/>
      <c r="C352" s="57" t="s">
        <v>83</v>
      </c>
      <c r="D352" s="40" t="s">
        <v>2</v>
      </c>
      <c r="E352" s="57" t="s">
        <v>5</v>
      </c>
      <c r="F352" s="53" t="s">
        <v>4</v>
      </c>
      <c r="G352" s="58">
        <v>18.954418</v>
      </c>
      <c r="H352" s="57">
        <v>100</v>
      </c>
      <c r="I352" s="54">
        <v>0</v>
      </c>
      <c r="K352" s="60"/>
    </row>
    <row r="353" spans="1:11" x14ac:dyDescent="0.35">
      <c r="A353" s="59">
        <f t="shared" si="40"/>
        <v>45757</v>
      </c>
      <c r="B353" s="56"/>
      <c r="C353" s="57" t="s">
        <v>71</v>
      </c>
      <c r="D353" s="40" t="s">
        <v>2</v>
      </c>
      <c r="E353" s="57" t="s">
        <v>5</v>
      </c>
      <c r="F353" s="53" t="s">
        <v>4</v>
      </c>
      <c r="G353" s="58">
        <v>286.238473646209</v>
      </c>
      <c r="H353" s="57">
        <v>277</v>
      </c>
      <c r="I353" s="54">
        <v>0</v>
      </c>
      <c r="K353" s="60"/>
    </row>
    <row r="354" spans="1:11" x14ac:dyDescent="0.35">
      <c r="A354" s="59">
        <f t="shared" si="40"/>
        <v>45757</v>
      </c>
      <c r="B354" s="56"/>
      <c r="C354" s="57" t="s">
        <v>88</v>
      </c>
      <c r="D354" s="40" t="s">
        <v>2</v>
      </c>
      <c r="E354" s="57" t="s">
        <v>3</v>
      </c>
      <c r="F354" s="53" t="s">
        <v>4</v>
      </c>
      <c r="G354" s="58">
        <v>393.77825000000001</v>
      </c>
      <c r="H354" s="57">
        <v>2</v>
      </c>
      <c r="I354" s="54">
        <v>0</v>
      </c>
      <c r="K354" s="60"/>
    </row>
    <row r="355" spans="1:11" x14ac:dyDescent="0.35">
      <c r="A355" s="59">
        <f t="shared" si="40"/>
        <v>45757</v>
      </c>
      <c r="B355" s="56"/>
      <c r="C355" s="57" t="s">
        <v>74</v>
      </c>
      <c r="D355" s="40" t="s">
        <v>2</v>
      </c>
      <c r="E355" s="57" t="s">
        <v>5</v>
      </c>
      <c r="F355" s="53" t="s">
        <v>4</v>
      </c>
      <c r="G355" s="58">
        <v>155.16182499999999</v>
      </c>
      <c r="H355" s="57">
        <v>12</v>
      </c>
      <c r="I355" s="54">
        <v>0</v>
      </c>
      <c r="K355" s="60"/>
    </row>
    <row r="356" spans="1:11" x14ac:dyDescent="0.35">
      <c r="A356" s="59">
        <f t="shared" si="40"/>
        <v>45757</v>
      </c>
      <c r="B356" s="56"/>
      <c r="C356" s="57" t="s">
        <v>89</v>
      </c>
      <c r="D356" s="40" t="s">
        <v>2</v>
      </c>
      <c r="E356" s="57" t="s">
        <v>3</v>
      </c>
      <c r="F356" s="53" t="s">
        <v>4</v>
      </c>
      <c r="G356" s="58">
        <v>29.566050000000001</v>
      </c>
      <c r="H356" s="57">
        <v>2</v>
      </c>
      <c r="I356" s="54">
        <v>0</v>
      </c>
      <c r="K356" s="60"/>
    </row>
    <row r="357" spans="1:11" x14ac:dyDescent="0.35">
      <c r="A357" s="59">
        <f t="shared" si="40"/>
        <v>45757</v>
      </c>
      <c r="B357" s="56"/>
      <c r="C357" s="57" t="s">
        <v>86</v>
      </c>
      <c r="D357" s="40" t="s">
        <v>2</v>
      </c>
      <c r="E357" s="57" t="s">
        <v>5</v>
      </c>
      <c r="F357" s="53" t="s">
        <v>4</v>
      </c>
      <c r="G357" s="58">
        <v>303.05912899999998</v>
      </c>
      <c r="H357" s="57">
        <v>100</v>
      </c>
      <c r="I357" s="54">
        <v>0</v>
      </c>
      <c r="K357" s="60"/>
    </row>
    <row r="358" spans="1:11" x14ac:dyDescent="0.35">
      <c r="A358" s="59">
        <f t="shared" si="40"/>
        <v>45757</v>
      </c>
      <c r="B358" s="56"/>
      <c r="C358" s="57" t="s">
        <v>76</v>
      </c>
      <c r="D358" s="40" t="s">
        <v>2</v>
      </c>
      <c r="E358" s="57" t="s">
        <v>5</v>
      </c>
      <c r="F358" s="53" t="s">
        <v>4</v>
      </c>
      <c r="G358" s="58">
        <v>47.806049999999999</v>
      </c>
      <c r="H358" s="57">
        <v>2</v>
      </c>
      <c r="I358" s="54">
        <v>0</v>
      </c>
      <c r="K358" s="60"/>
    </row>
    <row r="359" spans="1:11" x14ac:dyDescent="0.35">
      <c r="A359" s="59">
        <f t="shared" si="40"/>
        <v>45757</v>
      </c>
      <c r="B359" s="56"/>
      <c r="C359" s="57" t="s">
        <v>72</v>
      </c>
      <c r="D359" s="40" t="s">
        <v>2</v>
      </c>
      <c r="E359" s="57" t="s">
        <v>5</v>
      </c>
      <c r="F359" s="53" t="s">
        <v>4</v>
      </c>
      <c r="G359" s="58">
        <v>38.100875000000002</v>
      </c>
      <c r="H359" s="57">
        <v>4</v>
      </c>
      <c r="I359" s="54">
        <v>0</v>
      </c>
      <c r="K359" s="60"/>
    </row>
    <row r="360" spans="1:11" x14ac:dyDescent="0.35">
      <c r="A360" s="59">
        <f t="shared" si="40"/>
        <v>45757</v>
      </c>
      <c r="B360" s="56"/>
      <c r="C360" s="57" t="s">
        <v>70</v>
      </c>
      <c r="D360" s="40" t="s">
        <v>2</v>
      </c>
      <c r="E360" s="57" t="s">
        <v>5</v>
      </c>
      <c r="F360" s="53" t="s">
        <v>4</v>
      </c>
      <c r="G360" s="58">
        <v>398.52471578947399</v>
      </c>
      <c r="H360" s="57">
        <v>19</v>
      </c>
      <c r="I360" s="54">
        <v>0</v>
      </c>
      <c r="K360" s="60"/>
    </row>
    <row r="361" spans="1:11" x14ac:dyDescent="0.35">
      <c r="A361" s="59">
        <f t="shared" si="40"/>
        <v>45757</v>
      </c>
      <c r="B361" s="56"/>
      <c r="C361" s="57" t="s">
        <v>75</v>
      </c>
      <c r="D361" s="40" t="s">
        <v>2</v>
      </c>
      <c r="E361" s="57" t="s">
        <v>5</v>
      </c>
      <c r="F361" s="53" t="s">
        <v>4</v>
      </c>
      <c r="G361" s="58">
        <v>209.73145</v>
      </c>
      <c r="H361" s="57">
        <v>2</v>
      </c>
      <c r="I361" s="54">
        <v>0</v>
      </c>
      <c r="K361" s="60"/>
    </row>
    <row r="362" spans="1:11" x14ac:dyDescent="0.35">
      <c r="A362" s="59">
        <f t="shared" si="40"/>
        <v>45757</v>
      </c>
      <c r="B362" s="56"/>
      <c r="C362" s="57" t="s">
        <v>73</v>
      </c>
      <c r="D362" s="40" t="s">
        <v>2</v>
      </c>
      <c r="E362" s="57" t="s">
        <v>5</v>
      </c>
      <c r="F362" s="53" t="s">
        <v>4</v>
      </c>
      <c r="G362" s="58">
        <v>5303.9405999999999</v>
      </c>
      <c r="H362" s="57">
        <v>1</v>
      </c>
      <c r="I362" s="54">
        <v>0</v>
      </c>
      <c r="K362" s="60"/>
    </row>
    <row r="363" spans="1:11" x14ac:dyDescent="0.35">
      <c r="A363" s="59">
        <f t="shared" si="40"/>
        <v>45757</v>
      </c>
      <c r="B363" s="56"/>
      <c r="C363" s="57" t="s">
        <v>77</v>
      </c>
      <c r="D363" s="40" t="s">
        <v>2</v>
      </c>
      <c r="E363" s="57" t="s">
        <v>3</v>
      </c>
      <c r="F363" s="53" t="s">
        <v>4</v>
      </c>
      <c r="G363" s="58">
        <v>6376.6485499999999</v>
      </c>
      <c r="H363" s="57">
        <v>2</v>
      </c>
      <c r="I363" s="54">
        <v>0</v>
      </c>
      <c r="K363" s="60"/>
    </row>
    <row r="364" spans="1:11" x14ac:dyDescent="0.35">
      <c r="A364" s="59">
        <f>DATE(2025,4,11)</f>
        <v>45758</v>
      </c>
      <c r="B364" s="56"/>
      <c r="C364" s="57" t="s">
        <v>84</v>
      </c>
      <c r="D364" s="40" t="s">
        <v>2</v>
      </c>
      <c r="E364" s="57" t="s">
        <v>5</v>
      </c>
      <c r="F364" s="53" t="s">
        <v>4</v>
      </c>
      <c r="G364" s="58">
        <v>19.068300000000001</v>
      </c>
      <c r="H364" s="57">
        <v>1</v>
      </c>
      <c r="I364" s="54">
        <v>0</v>
      </c>
      <c r="K364" s="60"/>
    </row>
    <row r="365" spans="1:11" x14ac:dyDescent="0.35">
      <c r="A365" s="59">
        <f t="shared" ref="A365:A374" si="41">DATE(2025,4,11)</f>
        <v>45758</v>
      </c>
      <c r="B365" s="56"/>
      <c r="C365" s="57" t="s">
        <v>85</v>
      </c>
      <c r="D365" s="40" t="s">
        <v>2</v>
      </c>
      <c r="E365" s="57" t="s">
        <v>5</v>
      </c>
      <c r="F365" s="53" t="s">
        <v>4</v>
      </c>
      <c r="G365" s="58">
        <v>205.478101346801</v>
      </c>
      <c r="H365" s="57">
        <v>297</v>
      </c>
      <c r="I365" s="54">
        <v>0</v>
      </c>
      <c r="K365" s="60"/>
    </row>
    <row r="366" spans="1:11" x14ac:dyDescent="0.35">
      <c r="A366" s="59">
        <f t="shared" si="41"/>
        <v>45758</v>
      </c>
      <c r="B366" s="56"/>
      <c r="C366" s="57" t="s">
        <v>83</v>
      </c>
      <c r="D366" s="40" t="s">
        <v>2</v>
      </c>
      <c r="E366" s="57" t="s">
        <v>5</v>
      </c>
      <c r="F366" s="53" t="s">
        <v>4</v>
      </c>
      <c r="G366" s="58">
        <v>15.846085</v>
      </c>
      <c r="H366" s="57">
        <v>100</v>
      </c>
      <c r="I366" s="54">
        <v>0</v>
      </c>
      <c r="K366" s="60"/>
    </row>
    <row r="367" spans="1:11" x14ac:dyDescent="0.35">
      <c r="A367" s="59">
        <f t="shared" si="41"/>
        <v>45758</v>
      </c>
      <c r="B367" s="56"/>
      <c r="C367" s="57" t="s">
        <v>71</v>
      </c>
      <c r="D367" s="40" t="s">
        <v>2</v>
      </c>
      <c r="E367" s="57" t="s">
        <v>5</v>
      </c>
      <c r="F367" s="53" t="s">
        <v>4</v>
      </c>
      <c r="G367" s="58">
        <v>283.15392006578998</v>
      </c>
      <c r="H367" s="57">
        <v>304</v>
      </c>
      <c r="I367" s="54">
        <v>0</v>
      </c>
      <c r="K367" s="60"/>
    </row>
    <row r="368" spans="1:11" x14ac:dyDescent="0.35">
      <c r="A368" s="59">
        <f t="shared" si="41"/>
        <v>45758</v>
      </c>
      <c r="B368" s="56"/>
      <c r="C368" s="57" t="s">
        <v>74</v>
      </c>
      <c r="D368" s="40" t="s">
        <v>2</v>
      </c>
      <c r="E368" s="57" t="s">
        <v>5</v>
      </c>
      <c r="F368" s="53" t="s">
        <v>4</v>
      </c>
      <c r="G368" s="58">
        <v>476.453117647059</v>
      </c>
      <c r="H368" s="57">
        <v>17</v>
      </c>
      <c r="I368" s="54">
        <v>0</v>
      </c>
      <c r="K368" s="60"/>
    </row>
    <row r="369" spans="1:11" x14ac:dyDescent="0.35">
      <c r="A369" s="59">
        <f t="shared" si="41"/>
        <v>45758</v>
      </c>
      <c r="B369" s="56"/>
      <c r="C369" s="57" t="s">
        <v>86</v>
      </c>
      <c r="D369" s="40" t="s">
        <v>2</v>
      </c>
      <c r="E369" s="57" t="s">
        <v>5</v>
      </c>
      <c r="F369" s="53" t="s">
        <v>4</v>
      </c>
      <c r="G369" s="58">
        <v>280.09357499999999</v>
      </c>
      <c r="H369" s="57">
        <v>100</v>
      </c>
      <c r="I369" s="54">
        <v>0</v>
      </c>
      <c r="K369" s="60"/>
    </row>
    <row r="370" spans="1:11" x14ac:dyDescent="0.35">
      <c r="A370" s="59">
        <f t="shared" si="41"/>
        <v>45758</v>
      </c>
      <c r="B370" s="56"/>
      <c r="C370" s="57" t="s">
        <v>76</v>
      </c>
      <c r="D370" s="40" t="s">
        <v>2</v>
      </c>
      <c r="E370" s="57" t="s">
        <v>5</v>
      </c>
      <c r="F370" s="53" t="s">
        <v>4</v>
      </c>
      <c r="G370" s="58">
        <v>33.524324999999997</v>
      </c>
      <c r="H370" s="57">
        <v>4</v>
      </c>
      <c r="I370" s="54">
        <v>0</v>
      </c>
      <c r="K370" s="60"/>
    </row>
    <row r="371" spans="1:11" x14ac:dyDescent="0.35">
      <c r="A371" s="59">
        <f t="shared" si="41"/>
        <v>45758</v>
      </c>
      <c r="B371" s="56"/>
      <c r="C371" s="57" t="s">
        <v>72</v>
      </c>
      <c r="D371" s="40" t="s">
        <v>2</v>
      </c>
      <c r="E371" s="57" t="s">
        <v>5</v>
      </c>
      <c r="F371" s="53" t="s">
        <v>4</v>
      </c>
      <c r="G371" s="58">
        <v>35.028660000000002</v>
      </c>
      <c r="H371" s="57">
        <v>5</v>
      </c>
      <c r="I371" s="54">
        <v>0</v>
      </c>
      <c r="K371" s="60"/>
    </row>
    <row r="372" spans="1:11" x14ac:dyDescent="0.35">
      <c r="A372" s="59">
        <f t="shared" si="41"/>
        <v>45758</v>
      </c>
      <c r="B372" s="56"/>
      <c r="C372" s="57" t="s">
        <v>70</v>
      </c>
      <c r="D372" s="40" t="s">
        <v>2</v>
      </c>
      <c r="E372" s="57" t="s">
        <v>5</v>
      </c>
      <c r="F372" s="53" t="s">
        <v>4</v>
      </c>
      <c r="G372" s="58">
        <v>384.15170000000001</v>
      </c>
      <c r="H372" s="57">
        <v>22</v>
      </c>
      <c r="I372" s="54">
        <v>0</v>
      </c>
      <c r="K372" s="60"/>
    </row>
    <row r="373" spans="1:11" x14ac:dyDescent="0.35">
      <c r="A373" s="59">
        <f t="shared" si="41"/>
        <v>45758</v>
      </c>
      <c r="B373" s="56"/>
      <c r="C373" s="57" t="s">
        <v>75</v>
      </c>
      <c r="D373" s="40" t="s">
        <v>2</v>
      </c>
      <c r="E373" s="57" t="s">
        <v>5</v>
      </c>
      <c r="F373" s="53" t="s">
        <v>4</v>
      </c>
      <c r="G373" s="58">
        <v>208.282733333333</v>
      </c>
      <c r="H373" s="57">
        <v>6</v>
      </c>
      <c r="I373" s="54">
        <v>0</v>
      </c>
      <c r="K373" s="60"/>
    </row>
    <row r="374" spans="1:11" x14ac:dyDescent="0.35">
      <c r="A374" s="59">
        <f t="shared" si="41"/>
        <v>45758</v>
      </c>
      <c r="B374" s="56"/>
      <c r="C374" s="57" t="s">
        <v>73</v>
      </c>
      <c r="D374" s="40" t="s">
        <v>2</v>
      </c>
      <c r="E374" s="57" t="s">
        <v>5</v>
      </c>
      <c r="F374" s="53" t="s">
        <v>4</v>
      </c>
      <c r="G374" s="58">
        <v>50.915999999999997</v>
      </c>
      <c r="H374" s="57">
        <v>1</v>
      </c>
      <c r="I374" s="54">
        <v>0</v>
      </c>
      <c r="K374" s="60"/>
    </row>
    <row r="375" spans="1:11" x14ac:dyDescent="0.35">
      <c r="A375" s="59">
        <f>DATE(2025,4,12)</f>
        <v>45759</v>
      </c>
      <c r="B375" s="56"/>
      <c r="C375" s="57" t="s">
        <v>75</v>
      </c>
      <c r="D375" s="40" t="s">
        <v>2</v>
      </c>
      <c r="E375" s="57" t="s">
        <v>5</v>
      </c>
      <c r="F375" s="53" t="s">
        <v>4</v>
      </c>
      <c r="G375" s="58">
        <v>154.20490000000001</v>
      </c>
      <c r="H375" s="57">
        <v>2</v>
      </c>
      <c r="I375" s="54">
        <v>0</v>
      </c>
      <c r="K375" s="60"/>
    </row>
    <row r="376" spans="1:11" x14ac:dyDescent="0.35">
      <c r="A376" s="59">
        <f t="shared" ref="A376:A384" si="42">DATE(2025,4,12)</f>
        <v>45759</v>
      </c>
      <c r="B376" s="56"/>
      <c r="C376" s="57" t="s">
        <v>83</v>
      </c>
      <c r="D376" s="40" t="s">
        <v>2</v>
      </c>
      <c r="E376" s="57" t="s">
        <v>5</v>
      </c>
      <c r="F376" s="53" t="s">
        <v>4</v>
      </c>
      <c r="G376" s="58">
        <v>15.523444</v>
      </c>
      <c r="H376" s="57">
        <v>100</v>
      </c>
      <c r="I376" s="54">
        <v>0</v>
      </c>
      <c r="K376" s="60"/>
    </row>
    <row r="377" spans="1:11" x14ac:dyDescent="0.35">
      <c r="A377" s="59">
        <f t="shared" si="42"/>
        <v>45759</v>
      </c>
      <c r="B377" s="56"/>
      <c r="C377" s="57" t="s">
        <v>85</v>
      </c>
      <c r="D377" s="40" t="s">
        <v>2</v>
      </c>
      <c r="E377" s="57" t="s">
        <v>5</v>
      </c>
      <c r="F377" s="53" t="s">
        <v>4</v>
      </c>
      <c r="G377" s="58">
        <v>194.30560315789501</v>
      </c>
      <c r="H377" s="57">
        <v>285</v>
      </c>
      <c r="I377" s="54">
        <v>0</v>
      </c>
      <c r="K377" s="60"/>
    </row>
    <row r="378" spans="1:11" x14ac:dyDescent="0.35">
      <c r="A378" s="59">
        <f t="shared" si="42"/>
        <v>45759</v>
      </c>
      <c r="B378" s="56"/>
      <c r="C378" s="57" t="s">
        <v>74</v>
      </c>
      <c r="D378" s="40" t="s">
        <v>2</v>
      </c>
      <c r="E378" s="57" t="s">
        <v>5</v>
      </c>
      <c r="F378" s="53" t="s">
        <v>4</v>
      </c>
      <c r="G378" s="58">
        <v>547.85654999999997</v>
      </c>
      <c r="H378" s="57">
        <v>14</v>
      </c>
      <c r="I378" s="54">
        <v>0</v>
      </c>
      <c r="K378" s="60"/>
    </row>
    <row r="379" spans="1:11" x14ac:dyDescent="0.35">
      <c r="A379" s="59">
        <f t="shared" si="42"/>
        <v>45759</v>
      </c>
      <c r="B379" s="56"/>
      <c r="C379" s="57" t="s">
        <v>86</v>
      </c>
      <c r="D379" s="40" t="s">
        <v>2</v>
      </c>
      <c r="E379" s="57" t="s">
        <v>5</v>
      </c>
      <c r="F379" s="53" t="s">
        <v>4</v>
      </c>
      <c r="G379" s="58">
        <v>274.21591028037398</v>
      </c>
      <c r="H379" s="57">
        <v>107</v>
      </c>
      <c r="I379" s="54">
        <v>0</v>
      </c>
      <c r="K379" s="60"/>
    </row>
    <row r="380" spans="1:11" x14ac:dyDescent="0.35">
      <c r="A380" s="59">
        <f t="shared" si="42"/>
        <v>45759</v>
      </c>
      <c r="B380" s="56"/>
      <c r="C380" s="57" t="s">
        <v>71</v>
      </c>
      <c r="D380" s="40" t="s">
        <v>2</v>
      </c>
      <c r="E380" s="57" t="s">
        <v>5</v>
      </c>
      <c r="F380" s="53" t="s">
        <v>4</v>
      </c>
      <c r="G380" s="58">
        <v>255.469525448029</v>
      </c>
      <c r="H380" s="57">
        <v>279</v>
      </c>
      <c r="I380" s="54">
        <v>0</v>
      </c>
      <c r="K380" s="60"/>
    </row>
    <row r="381" spans="1:11" x14ac:dyDescent="0.35">
      <c r="A381" s="59">
        <f t="shared" si="42"/>
        <v>45759</v>
      </c>
      <c r="B381" s="56"/>
      <c r="C381" s="57" t="s">
        <v>76</v>
      </c>
      <c r="D381" s="40" t="s">
        <v>2</v>
      </c>
      <c r="E381" s="57" t="s">
        <v>5</v>
      </c>
      <c r="F381" s="53" t="s">
        <v>4</v>
      </c>
      <c r="G381" s="58">
        <v>36.819249999999997</v>
      </c>
      <c r="H381" s="57">
        <v>4</v>
      </c>
      <c r="I381" s="54">
        <v>0</v>
      </c>
      <c r="K381" s="60"/>
    </row>
    <row r="382" spans="1:11" x14ac:dyDescent="0.35">
      <c r="A382" s="59">
        <f t="shared" si="42"/>
        <v>45759</v>
      </c>
      <c r="B382" s="56"/>
      <c r="C382" s="57" t="s">
        <v>72</v>
      </c>
      <c r="D382" s="40" t="s">
        <v>2</v>
      </c>
      <c r="E382" s="57" t="s">
        <v>5</v>
      </c>
      <c r="F382" s="53" t="s">
        <v>4</v>
      </c>
      <c r="G382" s="58">
        <v>25.054659999999998</v>
      </c>
      <c r="H382" s="57">
        <v>5</v>
      </c>
      <c r="I382" s="54">
        <v>0</v>
      </c>
      <c r="K382" s="60"/>
    </row>
    <row r="383" spans="1:11" x14ac:dyDescent="0.35">
      <c r="A383" s="59">
        <f t="shared" si="42"/>
        <v>45759</v>
      </c>
      <c r="B383" s="56"/>
      <c r="C383" s="57" t="s">
        <v>70</v>
      </c>
      <c r="D383" s="40" t="s">
        <v>2</v>
      </c>
      <c r="E383" s="57" t="s">
        <v>5</v>
      </c>
      <c r="F383" s="53" t="s">
        <v>4</v>
      </c>
      <c r="G383" s="58">
        <v>327.32120500000002</v>
      </c>
      <c r="H383" s="57">
        <v>20</v>
      </c>
      <c r="I383" s="54">
        <v>0</v>
      </c>
      <c r="K383" s="60"/>
    </row>
    <row r="384" spans="1:11" x14ac:dyDescent="0.35">
      <c r="A384" s="59">
        <f t="shared" si="42"/>
        <v>45759</v>
      </c>
      <c r="B384" s="56"/>
      <c r="C384" s="57" t="s">
        <v>73</v>
      </c>
      <c r="D384" s="40" t="s">
        <v>2</v>
      </c>
      <c r="E384" s="57" t="s">
        <v>5</v>
      </c>
      <c r="F384" s="53" t="s">
        <v>4</v>
      </c>
      <c r="G384" s="58">
        <v>51.740200000000002</v>
      </c>
      <c r="H384" s="57">
        <v>2</v>
      </c>
      <c r="I384" s="54">
        <v>0</v>
      </c>
      <c r="K384" s="60"/>
    </row>
    <row r="385" spans="1:11" x14ac:dyDescent="0.35">
      <c r="A385" s="59">
        <f>DATE(2025,4,13)</f>
        <v>45760</v>
      </c>
      <c r="B385" s="56"/>
      <c r="C385" s="57" t="s">
        <v>74</v>
      </c>
      <c r="D385" s="40" t="s">
        <v>2</v>
      </c>
      <c r="E385" s="57" t="s">
        <v>5</v>
      </c>
      <c r="F385" s="53" t="s">
        <v>4</v>
      </c>
      <c r="G385" s="58">
        <v>78.913990909090899</v>
      </c>
      <c r="H385" s="57">
        <v>11</v>
      </c>
      <c r="I385" s="54">
        <v>0</v>
      </c>
      <c r="K385" s="60"/>
    </row>
    <row r="386" spans="1:11" x14ac:dyDescent="0.35">
      <c r="A386" s="59">
        <f t="shared" ref="A386:A393" si="43">DATE(2025,4,13)</f>
        <v>45760</v>
      </c>
      <c r="B386" s="56"/>
      <c r="C386" s="57" t="s">
        <v>76</v>
      </c>
      <c r="D386" s="40" t="s">
        <v>2</v>
      </c>
      <c r="E386" s="57" t="s">
        <v>5</v>
      </c>
      <c r="F386" s="53" t="s">
        <v>4</v>
      </c>
      <c r="G386" s="58">
        <v>44.144750000000002</v>
      </c>
      <c r="H386" s="57">
        <v>2</v>
      </c>
      <c r="I386" s="54">
        <v>0</v>
      </c>
      <c r="K386" s="60"/>
    </row>
    <row r="387" spans="1:11" x14ac:dyDescent="0.35">
      <c r="A387" s="59">
        <f t="shared" si="43"/>
        <v>45760</v>
      </c>
      <c r="B387" s="56"/>
      <c r="C387" s="57" t="s">
        <v>75</v>
      </c>
      <c r="D387" s="40" t="s">
        <v>2</v>
      </c>
      <c r="E387" s="57" t="s">
        <v>5</v>
      </c>
      <c r="F387" s="53" t="s">
        <v>4</v>
      </c>
      <c r="G387" s="58">
        <v>1502.63535</v>
      </c>
      <c r="H387" s="57">
        <v>4</v>
      </c>
      <c r="I387" s="54">
        <v>0</v>
      </c>
      <c r="K387" s="60"/>
    </row>
    <row r="388" spans="1:11" x14ac:dyDescent="0.35">
      <c r="A388" s="59">
        <f t="shared" si="43"/>
        <v>45760</v>
      </c>
      <c r="B388" s="56"/>
      <c r="C388" s="57" t="s">
        <v>85</v>
      </c>
      <c r="D388" s="40" t="s">
        <v>2</v>
      </c>
      <c r="E388" s="57" t="s">
        <v>5</v>
      </c>
      <c r="F388" s="53" t="s">
        <v>4</v>
      </c>
      <c r="G388" s="58">
        <v>208.06616782178199</v>
      </c>
      <c r="H388" s="57">
        <v>202</v>
      </c>
      <c r="I388" s="54">
        <v>0</v>
      </c>
      <c r="K388" s="60"/>
    </row>
    <row r="389" spans="1:11" x14ac:dyDescent="0.35">
      <c r="A389" s="59">
        <f t="shared" si="43"/>
        <v>45760</v>
      </c>
      <c r="B389" s="56"/>
      <c r="C389" s="57" t="s">
        <v>83</v>
      </c>
      <c r="D389" s="40" t="s">
        <v>2</v>
      </c>
      <c r="E389" s="57" t="s">
        <v>5</v>
      </c>
      <c r="F389" s="53" t="s">
        <v>4</v>
      </c>
      <c r="G389" s="58">
        <v>16.592557291666701</v>
      </c>
      <c r="H389" s="57">
        <v>96</v>
      </c>
      <c r="I389" s="54">
        <v>0</v>
      </c>
      <c r="K389" s="60"/>
    </row>
    <row r="390" spans="1:11" x14ac:dyDescent="0.35">
      <c r="A390" s="59">
        <f t="shared" si="43"/>
        <v>45760</v>
      </c>
      <c r="B390" s="56"/>
      <c r="C390" s="57" t="s">
        <v>71</v>
      </c>
      <c r="D390" s="40" t="s">
        <v>2</v>
      </c>
      <c r="E390" s="57" t="s">
        <v>5</v>
      </c>
      <c r="F390" s="53" t="s">
        <v>4</v>
      </c>
      <c r="G390" s="58">
        <v>307.68248088235299</v>
      </c>
      <c r="H390" s="57">
        <v>204</v>
      </c>
      <c r="I390" s="54">
        <v>0</v>
      </c>
      <c r="K390" s="60"/>
    </row>
    <row r="391" spans="1:11" x14ac:dyDescent="0.35">
      <c r="A391" s="59">
        <f t="shared" si="43"/>
        <v>45760</v>
      </c>
      <c r="B391" s="56"/>
      <c r="C391" s="57" t="s">
        <v>86</v>
      </c>
      <c r="D391" s="40" t="s">
        <v>2</v>
      </c>
      <c r="E391" s="57" t="s">
        <v>5</v>
      </c>
      <c r="F391" s="53" t="s">
        <v>4</v>
      </c>
      <c r="G391" s="58">
        <v>262.39949895833303</v>
      </c>
      <c r="H391" s="57">
        <v>96</v>
      </c>
      <c r="I391" s="54">
        <v>0</v>
      </c>
      <c r="K391" s="60"/>
    </row>
    <row r="392" spans="1:11" x14ac:dyDescent="0.35">
      <c r="A392" s="59">
        <f t="shared" si="43"/>
        <v>45760</v>
      </c>
      <c r="B392" s="56"/>
      <c r="C392" s="57" t="s">
        <v>72</v>
      </c>
      <c r="D392" s="40" t="s">
        <v>2</v>
      </c>
      <c r="E392" s="57" t="s">
        <v>5</v>
      </c>
      <c r="F392" s="53" t="s">
        <v>4</v>
      </c>
      <c r="G392" s="58">
        <v>52.651800000000001</v>
      </c>
      <c r="H392" s="57">
        <v>2</v>
      </c>
      <c r="I392" s="54">
        <v>0</v>
      </c>
      <c r="K392" s="60"/>
    </row>
    <row r="393" spans="1:11" x14ac:dyDescent="0.35">
      <c r="A393" s="59">
        <f t="shared" si="43"/>
        <v>45760</v>
      </c>
      <c r="B393" s="56"/>
      <c r="C393" s="57" t="s">
        <v>70</v>
      </c>
      <c r="D393" s="40" t="s">
        <v>2</v>
      </c>
      <c r="E393" s="57" t="s">
        <v>5</v>
      </c>
      <c r="F393" s="53" t="s">
        <v>4</v>
      </c>
      <c r="G393" s="58">
        <v>497.82742222222203</v>
      </c>
      <c r="H393" s="57">
        <v>9</v>
      </c>
      <c r="I393" s="54">
        <v>0</v>
      </c>
      <c r="K393" s="60"/>
    </row>
    <row r="394" spans="1:11" x14ac:dyDescent="0.35">
      <c r="A394" s="59">
        <f>DATE(2025,4,14)</f>
        <v>45761</v>
      </c>
      <c r="B394" s="56"/>
      <c r="C394" s="57" t="s">
        <v>70</v>
      </c>
      <c r="D394" s="40" t="s">
        <v>2</v>
      </c>
      <c r="E394" s="57" t="s">
        <v>5</v>
      </c>
      <c r="F394" s="53" t="s">
        <v>4</v>
      </c>
      <c r="G394" s="58">
        <v>445.865321052632</v>
      </c>
      <c r="H394" s="57">
        <v>19</v>
      </c>
      <c r="I394" s="54">
        <v>0</v>
      </c>
      <c r="K394" s="60"/>
    </row>
    <row r="395" spans="1:11" x14ac:dyDescent="0.35">
      <c r="A395" s="59">
        <f t="shared" ref="A395:A403" si="44">DATE(2025,4,14)</f>
        <v>45761</v>
      </c>
      <c r="B395" s="56"/>
      <c r="C395" s="57" t="s">
        <v>75</v>
      </c>
      <c r="D395" s="40" t="s">
        <v>2</v>
      </c>
      <c r="E395" s="57" t="s">
        <v>5</v>
      </c>
      <c r="F395" s="53" t="s">
        <v>4</v>
      </c>
      <c r="G395" s="58">
        <v>217.36420000000001</v>
      </c>
      <c r="H395" s="57">
        <v>4</v>
      </c>
      <c r="I395" s="54">
        <v>0</v>
      </c>
      <c r="K395" s="60"/>
    </row>
    <row r="396" spans="1:11" x14ac:dyDescent="0.35">
      <c r="A396" s="59">
        <f t="shared" si="44"/>
        <v>45761</v>
      </c>
      <c r="B396" s="56"/>
      <c r="C396" s="57" t="s">
        <v>83</v>
      </c>
      <c r="D396" s="40" t="s">
        <v>2</v>
      </c>
      <c r="E396" s="57" t="s">
        <v>5</v>
      </c>
      <c r="F396" s="53" t="s">
        <v>4</v>
      </c>
      <c r="G396" s="58">
        <v>18.605702040816301</v>
      </c>
      <c r="H396" s="57">
        <v>98</v>
      </c>
      <c r="I396" s="54">
        <v>0</v>
      </c>
      <c r="K396" s="60"/>
    </row>
    <row r="397" spans="1:11" x14ac:dyDescent="0.35">
      <c r="A397" s="59">
        <f t="shared" si="44"/>
        <v>45761</v>
      </c>
      <c r="B397" s="56"/>
      <c r="C397" s="57" t="s">
        <v>71</v>
      </c>
      <c r="D397" s="40" t="s">
        <v>2</v>
      </c>
      <c r="E397" s="57" t="s">
        <v>5</v>
      </c>
      <c r="F397" s="53" t="s">
        <v>4</v>
      </c>
      <c r="G397" s="58">
        <v>303.69316597938098</v>
      </c>
      <c r="H397" s="57">
        <v>291</v>
      </c>
      <c r="I397" s="54">
        <v>0</v>
      </c>
      <c r="K397" s="60"/>
    </row>
    <row r="398" spans="1:11" x14ac:dyDescent="0.35">
      <c r="A398" s="59">
        <f t="shared" si="44"/>
        <v>45761</v>
      </c>
      <c r="B398" s="56"/>
      <c r="C398" s="57" t="s">
        <v>72</v>
      </c>
      <c r="D398" s="40" t="s">
        <v>2</v>
      </c>
      <c r="E398" s="57" t="s">
        <v>5</v>
      </c>
      <c r="F398" s="53" t="s">
        <v>4</v>
      </c>
      <c r="G398" s="58">
        <v>36.2502</v>
      </c>
      <c r="H398" s="57">
        <v>5</v>
      </c>
      <c r="I398" s="54">
        <v>0</v>
      </c>
      <c r="K398" s="60"/>
    </row>
    <row r="399" spans="1:11" x14ac:dyDescent="0.35">
      <c r="A399" s="59">
        <f t="shared" si="44"/>
        <v>45761</v>
      </c>
      <c r="B399" s="56"/>
      <c r="C399" s="57" t="s">
        <v>86</v>
      </c>
      <c r="D399" s="40" t="s">
        <v>2</v>
      </c>
      <c r="E399" s="57" t="s">
        <v>5</v>
      </c>
      <c r="F399" s="53" t="s">
        <v>4</v>
      </c>
      <c r="G399" s="58">
        <v>301.83147395833299</v>
      </c>
      <c r="H399" s="57">
        <v>96</v>
      </c>
      <c r="I399" s="54">
        <v>0</v>
      </c>
      <c r="K399" s="60"/>
    </row>
    <row r="400" spans="1:11" x14ac:dyDescent="0.35">
      <c r="A400" s="59">
        <f t="shared" si="44"/>
        <v>45761</v>
      </c>
      <c r="B400" s="56"/>
      <c r="C400" s="57" t="s">
        <v>85</v>
      </c>
      <c r="D400" s="40" t="s">
        <v>2</v>
      </c>
      <c r="E400" s="57" t="s">
        <v>5</v>
      </c>
      <c r="F400" s="53" t="s">
        <v>4</v>
      </c>
      <c r="G400" s="58">
        <v>215.092842955327</v>
      </c>
      <c r="H400" s="57">
        <v>291</v>
      </c>
      <c r="I400" s="54">
        <v>0</v>
      </c>
      <c r="K400" s="60"/>
    </row>
    <row r="401" spans="1:11" x14ac:dyDescent="0.35">
      <c r="A401" s="59">
        <f t="shared" si="44"/>
        <v>45761</v>
      </c>
      <c r="B401" s="56"/>
      <c r="C401" s="57" t="s">
        <v>73</v>
      </c>
      <c r="D401" s="40" t="s">
        <v>2</v>
      </c>
      <c r="E401" s="57" t="s">
        <v>5</v>
      </c>
      <c r="F401" s="53" t="s">
        <v>4</v>
      </c>
      <c r="G401" s="58">
        <v>47.447899999999997</v>
      </c>
      <c r="H401" s="57">
        <v>3</v>
      </c>
      <c r="I401" s="54">
        <v>0</v>
      </c>
      <c r="K401" s="60"/>
    </row>
    <row r="402" spans="1:11" x14ac:dyDescent="0.35">
      <c r="A402" s="59">
        <f t="shared" si="44"/>
        <v>45761</v>
      </c>
      <c r="B402" s="56"/>
      <c r="C402" s="57" t="s">
        <v>74</v>
      </c>
      <c r="D402" s="40" t="s">
        <v>2</v>
      </c>
      <c r="E402" s="57" t="s">
        <v>5</v>
      </c>
      <c r="F402" s="53" t="s">
        <v>4</v>
      </c>
      <c r="G402" s="58">
        <v>566.51931666666701</v>
      </c>
      <c r="H402" s="57">
        <v>12</v>
      </c>
      <c r="I402" s="54">
        <v>0</v>
      </c>
      <c r="K402" s="60"/>
    </row>
    <row r="403" spans="1:11" x14ac:dyDescent="0.35">
      <c r="A403" s="59">
        <f t="shared" si="44"/>
        <v>45761</v>
      </c>
      <c r="B403" s="56"/>
      <c r="C403" s="57" t="s">
        <v>76</v>
      </c>
      <c r="D403" s="40" t="s">
        <v>2</v>
      </c>
      <c r="E403" s="57" t="s">
        <v>5</v>
      </c>
      <c r="F403" s="53" t="s">
        <v>4</v>
      </c>
      <c r="G403" s="58">
        <v>65.667150000000007</v>
      </c>
      <c r="H403" s="57">
        <v>2</v>
      </c>
      <c r="I403" s="54">
        <v>0</v>
      </c>
      <c r="K403" s="60"/>
    </row>
    <row r="404" spans="1:11" x14ac:dyDescent="0.35">
      <c r="A404" s="59">
        <f>DATE(2025,4,15)</f>
        <v>45762</v>
      </c>
      <c r="B404" s="56"/>
      <c r="C404" s="57" t="s">
        <v>72</v>
      </c>
      <c r="D404" s="40" t="s">
        <v>2</v>
      </c>
      <c r="E404" s="57" t="s">
        <v>5</v>
      </c>
      <c r="F404" s="53" t="s">
        <v>4</v>
      </c>
      <c r="G404" s="58">
        <v>50.123266666666701</v>
      </c>
      <c r="H404" s="57">
        <v>3</v>
      </c>
      <c r="I404" s="54">
        <v>0</v>
      </c>
      <c r="K404" s="60"/>
    </row>
    <row r="405" spans="1:11" x14ac:dyDescent="0.35">
      <c r="A405" s="59">
        <f t="shared" ref="A405:A412" si="45">DATE(2025,4,15)</f>
        <v>45762</v>
      </c>
      <c r="B405" s="56"/>
      <c r="C405" s="57" t="s">
        <v>70</v>
      </c>
      <c r="D405" s="40" t="s">
        <v>2</v>
      </c>
      <c r="E405" s="57" t="s">
        <v>5</v>
      </c>
      <c r="F405" s="53" t="s">
        <v>4</v>
      </c>
      <c r="G405" s="58">
        <v>486.01298888888903</v>
      </c>
      <c r="H405" s="57">
        <v>18</v>
      </c>
      <c r="I405" s="54">
        <v>0</v>
      </c>
      <c r="K405" s="60"/>
    </row>
    <row r="406" spans="1:11" x14ac:dyDescent="0.35">
      <c r="A406" s="59">
        <f t="shared" si="45"/>
        <v>45762</v>
      </c>
      <c r="B406" s="56"/>
      <c r="C406" s="57" t="s">
        <v>75</v>
      </c>
      <c r="D406" s="40" t="s">
        <v>2</v>
      </c>
      <c r="E406" s="57" t="s">
        <v>5</v>
      </c>
      <c r="F406" s="53" t="s">
        <v>4</v>
      </c>
      <c r="G406" s="58">
        <v>155.03919999999999</v>
      </c>
      <c r="H406" s="57">
        <v>3</v>
      </c>
      <c r="I406" s="54">
        <v>0</v>
      </c>
      <c r="K406" s="60"/>
    </row>
    <row r="407" spans="1:11" x14ac:dyDescent="0.35">
      <c r="A407" s="59">
        <f t="shared" si="45"/>
        <v>45762</v>
      </c>
      <c r="B407" s="56"/>
      <c r="C407" s="57" t="s">
        <v>83</v>
      </c>
      <c r="D407" s="40" t="s">
        <v>2</v>
      </c>
      <c r="E407" s="57" t="s">
        <v>5</v>
      </c>
      <c r="F407" s="53" t="s">
        <v>4</v>
      </c>
      <c r="G407" s="58">
        <v>18.963896875</v>
      </c>
      <c r="H407" s="57">
        <v>96</v>
      </c>
      <c r="I407" s="54">
        <v>0</v>
      </c>
      <c r="K407" s="60"/>
    </row>
    <row r="408" spans="1:11" x14ac:dyDescent="0.35">
      <c r="A408" s="59">
        <f t="shared" si="45"/>
        <v>45762</v>
      </c>
      <c r="B408" s="56"/>
      <c r="C408" s="57" t="s">
        <v>74</v>
      </c>
      <c r="D408" s="40" t="s">
        <v>2</v>
      </c>
      <c r="E408" s="57" t="s">
        <v>5</v>
      </c>
      <c r="F408" s="53" t="s">
        <v>4</v>
      </c>
      <c r="G408" s="58">
        <v>829.31912499999999</v>
      </c>
      <c r="H408" s="57">
        <v>8</v>
      </c>
      <c r="I408" s="54">
        <v>0</v>
      </c>
      <c r="K408" s="60"/>
    </row>
    <row r="409" spans="1:11" x14ac:dyDescent="0.35">
      <c r="A409" s="59">
        <f t="shared" si="45"/>
        <v>45762</v>
      </c>
      <c r="B409" s="56"/>
      <c r="C409" s="57" t="s">
        <v>71</v>
      </c>
      <c r="D409" s="40" t="s">
        <v>2</v>
      </c>
      <c r="E409" s="57" t="s">
        <v>5</v>
      </c>
      <c r="F409" s="53" t="s">
        <v>4</v>
      </c>
      <c r="G409" s="58">
        <v>296.55285839694699</v>
      </c>
      <c r="H409" s="57">
        <v>262</v>
      </c>
      <c r="I409" s="54">
        <v>0</v>
      </c>
      <c r="K409" s="60"/>
    </row>
    <row r="410" spans="1:11" x14ac:dyDescent="0.35">
      <c r="A410" s="59">
        <f t="shared" si="45"/>
        <v>45762</v>
      </c>
      <c r="B410" s="56"/>
      <c r="C410" s="57" t="s">
        <v>85</v>
      </c>
      <c r="D410" s="40" t="s">
        <v>2</v>
      </c>
      <c r="E410" s="57" t="s">
        <v>5</v>
      </c>
      <c r="F410" s="53" t="s">
        <v>4</v>
      </c>
      <c r="G410" s="58">
        <v>216.468198473282</v>
      </c>
      <c r="H410" s="57">
        <v>262</v>
      </c>
      <c r="I410" s="54">
        <v>0</v>
      </c>
      <c r="K410" s="60"/>
    </row>
    <row r="411" spans="1:11" x14ac:dyDescent="0.35">
      <c r="A411" s="59">
        <f t="shared" si="45"/>
        <v>45762</v>
      </c>
      <c r="B411" s="56"/>
      <c r="C411" s="57" t="s">
        <v>86</v>
      </c>
      <c r="D411" s="40" t="s">
        <v>2</v>
      </c>
      <c r="E411" s="57" t="s">
        <v>5</v>
      </c>
      <c r="F411" s="53" t="s">
        <v>4</v>
      </c>
      <c r="G411" s="58">
        <v>303.14836666666702</v>
      </c>
      <c r="H411" s="57">
        <v>96</v>
      </c>
      <c r="I411" s="54">
        <v>0</v>
      </c>
      <c r="K411" s="60"/>
    </row>
    <row r="412" spans="1:11" x14ac:dyDescent="0.35">
      <c r="A412" s="59">
        <f t="shared" si="45"/>
        <v>45762</v>
      </c>
      <c r="B412" s="56"/>
      <c r="C412" s="57" t="s">
        <v>76</v>
      </c>
      <c r="D412" s="40" t="s">
        <v>2</v>
      </c>
      <c r="E412" s="57" t="s">
        <v>5</v>
      </c>
      <c r="F412" s="53" t="s">
        <v>4</v>
      </c>
      <c r="G412" s="58">
        <v>42.019950000000001</v>
      </c>
      <c r="H412" s="57">
        <v>2</v>
      </c>
      <c r="I412" s="54">
        <v>0</v>
      </c>
      <c r="K412" s="60"/>
    </row>
    <row r="413" spans="1:11" x14ac:dyDescent="0.35">
      <c r="A413" s="59">
        <f>DATE(2025,4,16)</f>
        <v>45763</v>
      </c>
      <c r="B413" s="56"/>
      <c r="C413" s="57" t="s">
        <v>72</v>
      </c>
      <c r="D413" s="40" t="s">
        <v>2</v>
      </c>
      <c r="E413" s="57" t="s">
        <v>5</v>
      </c>
      <c r="F413" s="53" t="s">
        <v>4</v>
      </c>
      <c r="G413" s="58">
        <v>36.057885714285703</v>
      </c>
      <c r="H413" s="57">
        <v>7</v>
      </c>
      <c r="I413" s="54">
        <v>0</v>
      </c>
      <c r="K413" s="60"/>
    </row>
    <row r="414" spans="1:11" x14ac:dyDescent="0.35">
      <c r="A414" s="59">
        <f t="shared" ref="A414:A422" si="46">DATE(2025,4,16)</f>
        <v>45763</v>
      </c>
      <c r="B414" s="56"/>
      <c r="C414" s="57" t="s">
        <v>85</v>
      </c>
      <c r="D414" s="40" t="s">
        <v>2</v>
      </c>
      <c r="E414" s="57" t="s">
        <v>5</v>
      </c>
      <c r="F414" s="53" t="s">
        <v>4</v>
      </c>
      <c r="G414" s="58">
        <v>216.88650344827599</v>
      </c>
      <c r="H414" s="57">
        <v>290</v>
      </c>
      <c r="I414" s="54">
        <v>0</v>
      </c>
      <c r="K414" s="60"/>
    </row>
    <row r="415" spans="1:11" x14ac:dyDescent="0.35">
      <c r="A415" s="59">
        <f t="shared" si="46"/>
        <v>45763</v>
      </c>
      <c r="B415" s="56"/>
      <c r="C415" s="57" t="s">
        <v>75</v>
      </c>
      <c r="D415" s="40" t="s">
        <v>2</v>
      </c>
      <c r="E415" s="57" t="s">
        <v>5</v>
      </c>
      <c r="F415" s="53" t="s">
        <v>4</v>
      </c>
      <c r="G415" s="58">
        <v>187.34418333333301</v>
      </c>
      <c r="H415" s="57">
        <v>6</v>
      </c>
      <c r="I415" s="54">
        <v>0</v>
      </c>
      <c r="K415" s="60"/>
    </row>
    <row r="416" spans="1:11" x14ac:dyDescent="0.35">
      <c r="A416" s="59">
        <f t="shared" si="46"/>
        <v>45763</v>
      </c>
      <c r="B416" s="56"/>
      <c r="C416" s="57" t="s">
        <v>70</v>
      </c>
      <c r="D416" s="40" t="s">
        <v>2</v>
      </c>
      <c r="E416" s="57" t="s">
        <v>5</v>
      </c>
      <c r="F416" s="53" t="s">
        <v>4</v>
      </c>
      <c r="G416" s="58">
        <v>502.117784210526</v>
      </c>
      <c r="H416" s="57">
        <v>19</v>
      </c>
      <c r="I416" s="54">
        <v>0</v>
      </c>
      <c r="K416" s="60"/>
    </row>
    <row r="417" spans="1:11" x14ac:dyDescent="0.35">
      <c r="A417" s="59">
        <f t="shared" si="46"/>
        <v>45763</v>
      </c>
      <c r="B417" s="56"/>
      <c r="C417" s="57" t="s">
        <v>74</v>
      </c>
      <c r="D417" s="40" t="s">
        <v>2</v>
      </c>
      <c r="E417" s="57" t="s">
        <v>5</v>
      </c>
      <c r="F417" s="53" t="s">
        <v>4</v>
      </c>
      <c r="G417" s="58">
        <v>400.14437222222199</v>
      </c>
      <c r="H417" s="57">
        <v>18</v>
      </c>
      <c r="I417" s="54">
        <v>0</v>
      </c>
      <c r="K417" s="60"/>
    </row>
    <row r="418" spans="1:11" x14ac:dyDescent="0.35">
      <c r="A418" s="59">
        <f t="shared" si="46"/>
        <v>45763</v>
      </c>
      <c r="B418" s="56"/>
      <c r="C418" s="57" t="s">
        <v>86</v>
      </c>
      <c r="D418" s="40" t="s">
        <v>2</v>
      </c>
      <c r="E418" s="57" t="s">
        <v>5</v>
      </c>
      <c r="F418" s="53" t="s">
        <v>4</v>
      </c>
      <c r="G418" s="58">
        <v>295.68938958333302</v>
      </c>
      <c r="H418" s="57">
        <v>96</v>
      </c>
      <c r="I418" s="54">
        <v>0</v>
      </c>
      <c r="K418" s="60"/>
    </row>
    <row r="419" spans="1:11" x14ac:dyDescent="0.35">
      <c r="A419" s="59">
        <f t="shared" si="46"/>
        <v>45763</v>
      </c>
      <c r="B419" s="56"/>
      <c r="C419" s="57" t="s">
        <v>83</v>
      </c>
      <c r="D419" s="40" t="s">
        <v>2</v>
      </c>
      <c r="E419" s="57" t="s">
        <v>5</v>
      </c>
      <c r="F419" s="53" t="s">
        <v>4</v>
      </c>
      <c r="G419" s="58">
        <v>19.524260416666699</v>
      </c>
      <c r="H419" s="57">
        <v>96</v>
      </c>
      <c r="I419" s="54">
        <v>0</v>
      </c>
      <c r="K419" s="60"/>
    </row>
    <row r="420" spans="1:11" x14ac:dyDescent="0.35">
      <c r="A420" s="59">
        <f t="shared" si="46"/>
        <v>45763</v>
      </c>
      <c r="B420" s="56"/>
      <c r="C420" s="57" t="s">
        <v>76</v>
      </c>
      <c r="D420" s="40" t="s">
        <v>2</v>
      </c>
      <c r="E420" s="57" t="s">
        <v>5</v>
      </c>
      <c r="F420" s="53" t="s">
        <v>4</v>
      </c>
      <c r="G420" s="58">
        <v>128.51689999999999</v>
      </c>
      <c r="H420" s="57">
        <v>3</v>
      </c>
      <c r="I420" s="54">
        <v>0</v>
      </c>
      <c r="K420" s="60"/>
    </row>
    <row r="421" spans="1:11" x14ac:dyDescent="0.35">
      <c r="A421" s="59">
        <f t="shared" si="46"/>
        <v>45763</v>
      </c>
      <c r="B421" s="56"/>
      <c r="C421" s="57" t="s">
        <v>71</v>
      </c>
      <c r="D421" s="40" t="s">
        <v>2</v>
      </c>
      <c r="E421" s="57" t="s">
        <v>5</v>
      </c>
      <c r="F421" s="53" t="s">
        <v>4</v>
      </c>
      <c r="G421" s="58">
        <v>299.13362979452103</v>
      </c>
      <c r="H421" s="57">
        <v>292</v>
      </c>
      <c r="I421" s="54">
        <v>0</v>
      </c>
      <c r="K421" s="60"/>
    </row>
    <row r="422" spans="1:11" x14ac:dyDescent="0.35">
      <c r="A422" s="59">
        <f t="shared" si="46"/>
        <v>45763</v>
      </c>
      <c r="B422" s="56"/>
      <c r="C422" s="57" t="s">
        <v>73</v>
      </c>
      <c r="D422" s="40" t="s">
        <v>2</v>
      </c>
      <c r="E422" s="57" t="s">
        <v>5</v>
      </c>
      <c r="F422" s="53" t="s">
        <v>4</v>
      </c>
      <c r="G422" s="58">
        <v>55.405500000000004</v>
      </c>
      <c r="H422" s="57">
        <v>1</v>
      </c>
      <c r="I422" s="54">
        <v>0</v>
      </c>
      <c r="K422" s="60"/>
    </row>
    <row r="423" spans="1:11" x14ac:dyDescent="0.35">
      <c r="A423" s="59">
        <f>DATE(2025,4,17)</f>
        <v>45764</v>
      </c>
      <c r="B423" s="56"/>
      <c r="C423" s="57" t="s">
        <v>75</v>
      </c>
      <c r="D423" s="40" t="s">
        <v>2</v>
      </c>
      <c r="E423" s="57" t="s">
        <v>5</v>
      </c>
      <c r="F423" s="53" t="s">
        <v>4</v>
      </c>
      <c r="G423" s="58">
        <v>238.95828333333299</v>
      </c>
      <c r="H423" s="57">
        <v>6</v>
      </c>
      <c r="I423" s="54">
        <v>0</v>
      </c>
      <c r="K423" s="60"/>
    </row>
    <row r="424" spans="1:11" x14ac:dyDescent="0.35">
      <c r="A424" s="59">
        <f t="shared" ref="A424:A432" si="47">DATE(2025,4,17)</f>
        <v>45764</v>
      </c>
      <c r="B424" s="56"/>
      <c r="C424" s="57" t="s">
        <v>73</v>
      </c>
      <c r="D424" s="40" t="s">
        <v>2</v>
      </c>
      <c r="E424" s="57" t="s">
        <v>5</v>
      </c>
      <c r="F424" s="53" t="s">
        <v>4</v>
      </c>
      <c r="G424" s="58">
        <v>92.265249999999995</v>
      </c>
      <c r="H424" s="57">
        <v>4</v>
      </c>
      <c r="I424" s="54">
        <v>0</v>
      </c>
      <c r="K424" s="60"/>
    </row>
    <row r="425" spans="1:11" x14ac:dyDescent="0.35">
      <c r="A425" s="59">
        <f t="shared" si="47"/>
        <v>45764</v>
      </c>
      <c r="B425" s="56"/>
      <c r="C425" s="57" t="s">
        <v>74</v>
      </c>
      <c r="D425" s="40" t="s">
        <v>2</v>
      </c>
      <c r="E425" s="57" t="s">
        <v>5</v>
      </c>
      <c r="F425" s="53" t="s">
        <v>4</v>
      </c>
      <c r="G425" s="58">
        <v>520.50487058823501</v>
      </c>
      <c r="H425" s="57">
        <v>17</v>
      </c>
      <c r="I425" s="54">
        <v>0</v>
      </c>
      <c r="K425" s="60"/>
    </row>
    <row r="426" spans="1:11" x14ac:dyDescent="0.35">
      <c r="A426" s="59">
        <f t="shared" si="47"/>
        <v>45764</v>
      </c>
      <c r="B426" s="56"/>
      <c r="C426" s="57" t="s">
        <v>83</v>
      </c>
      <c r="D426" s="40" t="s">
        <v>2</v>
      </c>
      <c r="E426" s="57" t="s">
        <v>5</v>
      </c>
      <c r="F426" s="53" t="s">
        <v>4</v>
      </c>
      <c r="G426" s="58">
        <v>20.715223000000002</v>
      </c>
      <c r="H426" s="57">
        <v>100</v>
      </c>
      <c r="I426" s="54">
        <v>0</v>
      </c>
      <c r="K426" s="60"/>
    </row>
    <row r="427" spans="1:11" x14ac:dyDescent="0.35">
      <c r="A427" s="59">
        <f t="shared" si="47"/>
        <v>45764</v>
      </c>
      <c r="B427" s="56"/>
      <c r="C427" s="57" t="s">
        <v>72</v>
      </c>
      <c r="D427" s="40" t="s">
        <v>2</v>
      </c>
      <c r="E427" s="57" t="s">
        <v>5</v>
      </c>
      <c r="F427" s="53" t="s">
        <v>4</v>
      </c>
      <c r="G427" s="58">
        <v>102.30945</v>
      </c>
      <c r="H427" s="57">
        <v>8</v>
      </c>
      <c r="I427" s="54">
        <v>0</v>
      </c>
      <c r="K427" s="60"/>
    </row>
    <row r="428" spans="1:11" x14ac:dyDescent="0.35">
      <c r="A428" s="59">
        <f t="shared" si="47"/>
        <v>45764</v>
      </c>
      <c r="B428" s="56"/>
      <c r="C428" s="57" t="s">
        <v>85</v>
      </c>
      <c r="D428" s="40" t="s">
        <v>2</v>
      </c>
      <c r="E428" s="57" t="s">
        <v>5</v>
      </c>
      <c r="F428" s="53" t="s">
        <v>4</v>
      </c>
      <c r="G428" s="58">
        <v>215.00379890510999</v>
      </c>
      <c r="H428" s="57">
        <v>274</v>
      </c>
      <c r="I428" s="54">
        <v>0</v>
      </c>
      <c r="K428" s="60"/>
    </row>
    <row r="429" spans="1:11" x14ac:dyDescent="0.35">
      <c r="A429" s="59">
        <f t="shared" si="47"/>
        <v>45764</v>
      </c>
      <c r="B429" s="56"/>
      <c r="C429" s="57" t="s">
        <v>71</v>
      </c>
      <c r="D429" s="40" t="s">
        <v>2</v>
      </c>
      <c r="E429" s="57" t="s">
        <v>5</v>
      </c>
      <c r="F429" s="53" t="s">
        <v>4</v>
      </c>
      <c r="G429" s="58">
        <v>290.954817883212</v>
      </c>
      <c r="H429" s="57">
        <v>274</v>
      </c>
      <c r="I429" s="54">
        <v>0</v>
      </c>
      <c r="K429" s="60"/>
    </row>
    <row r="430" spans="1:11" x14ac:dyDescent="0.35">
      <c r="A430" s="59">
        <f t="shared" si="47"/>
        <v>45764</v>
      </c>
      <c r="B430" s="56"/>
      <c r="C430" s="57" t="s">
        <v>76</v>
      </c>
      <c r="D430" s="40" t="s">
        <v>2</v>
      </c>
      <c r="E430" s="57" t="s">
        <v>5</v>
      </c>
      <c r="F430" s="53" t="s">
        <v>4</v>
      </c>
      <c r="G430" s="58">
        <v>41.055733333333301</v>
      </c>
      <c r="H430" s="57">
        <v>3</v>
      </c>
      <c r="I430" s="54">
        <v>0</v>
      </c>
      <c r="K430" s="60"/>
    </row>
    <row r="431" spans="1:11" x14ac:dyDescent="0.35">
      <c r="A431" s="59">
        <f t="shared" si="47"/>
        <v>45764</v>
      </c>
      <c r="B431" s="56"/>
      <c r="C431" s="57" t="s">
        <v>70</v>
      </c>
      <c r="D431" s="40" t="s">
        <v>2</v>
      </c>
      <c r="E431" s="57" t="s">
        <v>5</v>
      </c>
      <c r="F431" s="53" t="s">
        <v>4</v>
      </c>
      <c r="G431" s="58">
        <v>446.51061499999997</v>
      </c>
      <c r="H431" s="57">
        <v>20</v>
      </c>
      <c r="I431" s="54">
        <v>0</v>
      </c>
      <c r="K431" s="60"/>
    </row>
    <row r="432" spans="1:11" x14ac:dyDescent="0.35">
      <c r="A432" s="59">
        <f t="shared" si="47"/>
        <v>45764</v>
      </c>
      <c r="B432" s="56"/>
      <c r="C432" s="57" t="s">
        <v>86</v>
      </c>
      <c r="D432" s="40" t="s">
        <v>2</v>
      </c>
      <c r="E432" s="57" t="s">
        <v>5</v>
      </c>
      <c r="F432" s="53" t="s">
        <v>4</v>
      </c>
      <c r="G432" s="58">
        <v>310.66985299999999</v>
      </c>
      <c r="H432" s="57">
        <v>100</v>
      </c>
      <c r="I432" s="54">
        <v>0</v>
      </c>
      <c r="K432" s="60"/>
    </row>
    <row r="433" spans="1:11" x14ac:dyDescent="0.35">
      <c r="A433" s="59">
        <f>DATE(2025,4,18)</f>
        <v>45765</v>
      </c>
      <c r="B433" s="56"/>
      <c r="C433" s="57" t="s">
        <v>72</v>
      </c>
      <c r="D433" s="40" t="s">
        <v>2</v>
      </c>
      <c r="E433" s="57" t="s">
        <v>5</v>
      </c>
      <c r="F433" s="53" t="s">
        <v>4</v>
      </c>
      <c r="G433" s="58">
        <v>41.298400000000001</v>
      </c>
      <c r="H433" s="57">
        <v>4</v>
      </c>
      <c r="I433" s="54">
        <v>0</v>
      </c>
      <c r="K433" s="60"/>
    </row>
    <row r="434" spans="1:11" x14ac:dyDescent="0.35">
      <c r="A434" s="59">
        <f t="shared" ref="A434:A442" si="48">DATE(2025,4,18)</f>
        <v>45765</v>
      </c>
      <c r="B434" s="56"/>
      <c r="C434" s="57" t="s">
        <v>70</v>
      </c>
      <c r="D434" s="40" t="s">
        <v>2</v>
      </c>
      <c r="E434" s="57" t="s">
        <v>5</v>
      </c>
      <c r="F434" s="53" t="s">
        <v>4</v>
      </c>
      <c r="G434" s="58">
        <v>547.61544210526301</v>
      </c>
      <c r="H434" s="57">
        <v>19</v>
      </c>
      <c r="I434" s="54">
        <v>0</v>
      </c>
      <c r="K434" s="60"/>
    </row>
    <row r="435" spans="1:11" x14ac:dyDescent="0.35">
      <c r="A435" s="59">
        <f t="shared" si="48"/>
        <v>45765</v>
      </c>
      <c r="B435" s="56"/>
      <c r="C435" s="57" t="s">
        <v>75</v>
      </c>
      <c r="D435" s="40" t="s">
        <v>2</v>
      </c>
      <c r="E435" s="57" t="s">
        <v>5</v>
      </c>
      <c r="F435" s="53" t="s">
        <v>4</v>
      </c>
      <c r="G435" s="58">
        <v>230.98037500000001</v>
      </c>
      <c r="H435" s="57">
        <v>4</v>
      </c>
      <c r="I435" s="54">
        <v>0</v>
      </c>
      <c r="K435" s="60"/>
    </row>
    <row r="436" spans="1:11" x14ac:dyDescent="0.35">
      <c r="A436" s="59">
        <f t="shared" si="48"/>
        <v>45765</v>
      </c>
      <c r="B436" s="56"/>
      <c r="C436" s="57" t="s">
        <v>73</v>
      </c>
      <c r="D436" s="40" t="s">
        <v>2</v>
      </c>
      <c r="E436" s="57" t="s">
        <v>5</v>
      </c>
      <c r="F436" s="53" t="s">
        <v>4</v>
      </c>
      <c r="G436" s="58">
        <v>52.462800000000001</v>
      </c>
      <c r="H436" s="57">
        <v>1</v>
      </c>
      <c r="I436" s="54">
        <v>0</v>
      </c>
      <c r="K436" s="60"/>
    </row>
    <row r="437" spans="1:11" x14ac:dyDescent="0.35">
      <c r="A437" s="59">
        <f t="shared" si="48"/>
        <v>45765</v>
      </c>
      <c r="B437" s="56"/>
      <c r="C437" s="57" t="s">
        <v>74</v>
      </c>
      <c r="D437" s="40" t="s">
        <v>2</v>
      </c>
      <c r="E437" s="57" t="s">
        <v>5</v>
      </c>
      <c r="F437" s="53" t="s">
        <v>4</v>
      </c>
      <c r="G437" s="58">
        <v>653.65200909090902</v>
      </c>
      <c r="H437" s="57">
        <v>11</v>
      </c>
      <c r="I437" s="54">
        <v>0</v>
      </c>
      <c r="K437" s="60"/>
    </row>
    <row r="438" spans="1:11" x14ac:dyDescent="0.35">
      <c r="A438" s="59">
        <f t="shared" si="48"/>
        <v>45765</v>
      </c>
      <c r="B438" s="56"/>
      <c r="C438" s="57" t="s">
        <v>86</v>
      </c>
      <c r="D438" s="40" t="s">
        <v>2</v>
      </c>
      <c r="E438" s="57" t="s">
        <v>5</v>
      </c>
      <c r="F438" s="53" t="s">
        <v>4</v>
      </c>
      <c r="G438" s="58">
        <v>293.29658000000001</v>
      </c>
      <c r="H438" s="57">
        <v>100</v>
      </c>
      <c r="I438" s="54">
        <v>0</v>
      </c>
      <c r="K438" s="60"/>
    </row>
    <row r="439" spans="1:11" x14ac:dyDescent="0.35">
      <c r="A439" s="59">
        <f t="shared" si="48"/>
        <v>45765</v>
      </c>
      <c r="B439" s="56"/>
      <c r="C439" s="57" t="s">
        <v>85</v>
      </c>
      <c r="D439" s="40" t="s">
        <v>2</v>
      </c>
      <c r="E439" s="57" t="s">
        <v>5</v>
      </c>
      <c r="F439" s="53" t="s">
        <v>4</v>
      </c>
      <c r="G439" s="58">
        <v>217.523327118644</v>
      </c>
      <c r="H439" s="57">
        <v>295</v>
      </c>
      <c r="I439" s="54">
        <v>0</v>
      </c>
      <c r="K439" s="60"/>
    </row>
    <row r="440" spans="1:11" x14ac:dyDescent="0.35">
      <c r="A440" s="59">
        <f t="shared" si="48"/>
        <v>45765</v>
      </c>
      <c r="B440" s="56"/>
      <c r="C440" s="57" t="s">
        <v>76</v>
      </c>
      <c r="D440" s="40" t="s">
        <v>2</v>
      </c>
      <c r="E440" s="57" t="s">
        <v>5</v>
      </c>
      <c r="F440" s="53" t="s">
        <v>4</v>
      </c>
      <c r="G440" s="58">
        <v>49.24165</v>
      </c>
      <c r="H440" s="57">
        <v>2</v>
      </c>
      <c r="I440" s="54">
        <v>0</v>
      </c>
      <c r="K440" s="60"/>
    </row>
    <row r="441" spans="1:11" x14ac:dyDescent="0.35">
      <c r="A441" s="59">
        <f t="shared" si="48"/>
        <v>45765</v>
      </c>
      <c r="B441" s="56"/>
      <c r="C441" s="57" t="s">
        <v>83</v>
      </c>
      <c r="D441" s="40" t="s">
        <v>2</v>
      </c>
      <c r="E441" s="57" t="s">
        <v>5</v>
      </c>
      <c r="F441" s="53" t="s">
        <v>4</v>
      </c>
      <c r="G441" s="58">
        <v>16.661031000000001</v>
      </c>
      <c r="H441" s="57">
        <v>100</v>
      </c>
      <c r="I441" s="54">
        <v>0</v>
      </c>
      <c r="K441" s="60"/>
    </row>
    <row r="442" spans="1:11" x14ac:dyDescent="0.35">
      <c r="A442" s="59">
        <f t="shared" si="48"/>
        <v>45765</v>
      </c>
      <c r="B442" s="56"/>
      <c r="C442" s="57" t="s">
        <v>71</v>
      </c>
      <c r="D442" s="40" t="s">
        <v>2</v>
      </c>
      <c r="E442" s="57" t="s">
        <v>5</v>
      </c>
      <c r="F442" s="53" t="s">
        <v>4</v>
      </c>
      <c r="G442" s="58">
        <v>268.73539595959602</v>
      </c>
      <c r="H442" s="57">
        <v>297</v>
      </c>
      <c r="I442" s="54">
        <v>0</v>
      </c>
      <c r="K442" s="60"/>
    </row>
    <row r="443" spans="1:11" x14ac:dyDescent="0.35">
      <c r="A443" s="59">
        <f>DATE(2025,4,19)</f>
        <v>45766</v>
      </c>
      <c r="B443" s="56"/>
      <c r="C443" s="57" t="s">
        <v>72</v>
      </c>
      <c r="D443" s="40" t="s">
        <v>2</v>
      </c>
      <c r="E443" s="57" t="s">
        <v>5</v>
      </c>
      <c r="F443" s="53" t="s">
        <v>4</v>
      </c>
      <c r="G443" s="58">
        <v>44.569299999999998</v>
      </c>
      <c r="H443" s="57">
        <v>2</v>
      </c>
      <c r="I443" s="54">
        <v>0</v>
      </c>
      <c r="K443" s="60"/>
    </row>
    <row r="444" spans="1:11" x14ac:dyDescent="0.35">
      <c r="A444" s="59">
        <f t="shared" ref="A444:A451" si="49">DATE(2025,4,19)</f>
        <v>45766</v>
      </c>
      <c r="B444" s="56"/>
      <c r="C444" s="57" t="s">
        <v>70</v>
      </c>
      <c r="D444" s="40" t="s">
        <v>2</v>
      </c>
      <c r="E444" s="57" t="s">
        <v>5</v>
      </c>
      <c r="F444" s="53" t="s">
        <v>4</v>
      </c>
      <c r="G444" s="58">
        <v>431.39179473684197</v>
      </c>
      <c r="H444" s="57">
        <v>19</v>
      </c>
      <c r="I444" s="54">
        <v>0</v>
      </c>
      <c r="K444" s="60"/>
    </row>
    <row r="445" spans="1:11" x14ac:dyDescent="0.35">
      <c r="A445" s="59">
        <f t="shared" si="49"/>
        <v>45766</v>
      </c>
      <c r="B445" s="56"/>
      <c r="C445" s="57" t="s">
        <v>75</v>
      </c>
      <c r="D445" s="40" t="s">
        <v>2</v>
      </c>
      <c r="E445" s="57" t="s">
        <v>5</v>
      </c>
      <c r="F445" s="53" t="s">
        <v>4</v>
      </c>
      <c r="G445" s="58">
        <v>172.2114</v>
      </c>
      <c r="H445" s="57">
        <v>4</v>
      </c>
      <c r="I445" s="54">
        <v>0</v>
      </c>
      <c r="K445" s="60"/>
    </row>
    <row r="446" spans="1:11" x14ac:dyDescent="0.35">
      <c r="A446" s="59">
        <f t="shared" si="49"/>
        <v>45766</v>
      </c>
      <c r="B446" s="56"/>
      <c r="C446" s="57" t="s">
        <v>74</v>
      </c>
      <c r="D446" s="40" t="s">
        <v>2</v>
      </c>
      <c r="E446" s="57" t="s">
        <v>5</v>
      </c>
      <c r="F446" s="53" t="s">
        <v>4</v>
      </c>
      <c r="G446" s="58">
        <v>615.93593333333297</v>
      </c>
      <c r="H446" s="57">
        <v>12</v>
      </c>
      <c r="I446" s="54">
        <v>0</v>
      </c>
      <c r="K446" s="60"/>
    </row>
    <row r="447" spans="1:11" x14ac:dyDescent="0.35">
      <c r="A447" s="59">
        <f t="shared" si="49"/>
        <v>45766</v>
      </c>
      <c r="B447" s="56"/>
      <c r="C447" s="57" t="s">
        <v>86</v>
      </c>
      <c r="D447" s="40" t="s">
        <v>2</v>
      </c>
      <c r="E447" s="57" t="s">
        <v>5</v>
      </c>
      <c r="F447" s="53" t="s">
        <v>4</v>
      </c>
      <c r="G447" s="58">
        <v>276.70711</v>
      </c>
      <c r="H447" s="57">
        <v>100</v>
      </c>
      <c r="I447" s="54">
        <v>0</v>
      </c>
      <c r="K447" s="60"/>
    </row>
    <row r="448" spans="1:11" x14ac:dyDescent="0.35">
      <c r="A448" s="59">
        <f t="shared" si="49"/>
        <v>45766</v>
      </c>
      <c r="B448" s="56"/>
      <c r="C448" s="57" t="s">
        <v>76</v>
      </c>
      <c r="D448" s="40" t="s">
        <v>2</v>
      </c>
      <c r="E448" s="57" t="s">
        <v>5</v>
      </c>
      <c r="F448" s="53" t="s">
        <v>4</v>
      </c>
      <c r="G448" s="58">
        <v>49.548050000000003</v>
      </c>
      <c r="H448" s="57">
        <v>2</v>
      </c>
      <c r="I448" s="54">
        <v>0</v>
      </c>
      <c r="K448" s="60"/>
    </row>
    <row r="449" spans="1:11" x14ac:dyDescent="0.35">
      <c r="A449" s="59">
        <f t="shared" si="49"/>
        <v>45766</v>
      </c>
      <c r="B449" s="56"/>
      <c r="C449" s="57" t="s">
        <v>85</v>
      </c>
      <c r="D449" s="40" t="s">
        <v>2</v>
      </c>
      <c r="E449" s="57" t="s">
        <v>5</v>
      </c>
      <c r="F449" s="53" t="s">
        <v>4</v>
      </c>
      <c r="G449" s="58">
        <v>186.012192250922</v>
      </c>
      <c r="H449" s="57">
        <v>271</v>
      </c>
      <c r="I449" s="54">
        <v>0</v>
      </c>
      <c r="K449" s="60"/>
    </row>
    <row r="450" spans="1:11" x14ac:dyDescent="0.35">
      <c r="A450" s="59">
        <f t="shared" si="49"/>
        <v>45766</v>
      </c>
      <c r="B450" s="56"/>
      <c r="C450" s="57" t="s">
        <v>83</v>
      </c>
      <c r="D450" s="40" t="s">
        <v>2</v>
      </c>
      <c r="E450" s="57" t="s">
        <v>5</v>
      </c>
      <c r="F450" s="53" t="s">
        <v>4</v>
      </c>
      <c r="G450" s="58">
        <v>16.53931</v>
      </c>
      <c r="H450" s="57">
        <v>100</v>
      </c>
      <c r="I450" s="54">
        <v>0</v>
      </c>
      <c r="K450" s="60"/>
    </row>
    <row r="451" spans="1:11" x14ac:dyDescent="0.35">
      <c r="A451" s="59">
        <f t="shared" si="49"/>
        <v>45766</v>
      </c>
      <c r="B451" s="56"/>
      <c r="C451" s="57" t="s">
        <v>71</v>
      </c>
      <c r="D451" s="40" t="s">
        <v>2</v>
      </c>
      <c r="E451" s="57" t="s">
        <v>5</v>
      </c>
      <c r="F451" s="53" t="s">
        <v>4</v>
      </c>
      <c r="G451" s="58">
        <v>221.610782051282</v>
      </c>
      <c r="H451" s="57">
        <v>273</v>
      </c>
      <c r="I451" s="54">
        <v>0</v>
      </c>
      <c r="K451" s="60"/>
    </row>
    <row r="452" spans="1:11" x14ac:dyDescent="0.35">
      <c r="A452" s="59">
        <f>DATE(2025,4,20)</f>
        <v>45767</v>
      </c>
      <c r="B452" s="56"/>
      <c r="C452" s="57" t="s">
        <v>72</v>
      </c>
      <c r="D452" s="40" t="s">
        <v>2</v>
      </c>
      <c r="E452" s="57" t="s">
        <v>5</v>
      </c>
      <c r="F452" s="53" t="s">
        <v>4</v>
      </c>
      <c r="G452" s="58">
        <v>64.543700000000001</v>
      </c>
      <c r="H452" s="57">
        <v>1</v>
      </c>
      <c r="I452" s="54">
        <v>0</v>
      </c>
      <c r="K452" s="60"/>
    </row>
    <row r="453" spans="1:11" x14ac:dyDescent="0.35">
      <c r="A453" s="59">
        <f t="shared" ref="A453:A460" si="50">DATE(2025,4,20)</f>
        <v>45767</v>
      </c>
      <c r="B453" s="56"/>
      <c r="C453" s="57" t="s">
        <v>75</v>
      </c>
      <c r="D453" s="40" t="s">
        <v>2</v>
      </c>
      <c r="E453" s="57" t="s">
        <v>5</v>
      </c>
      <c r="F453" s="53" t="s">
        <v>4</v>
      </c>
      <c r="G453" s="58">
        <v>152.14953333333301</v>
      </c>
      <c r="H453" s="57">
        <v>3</v>
      </c>
      <c r="I453" s="54">
        <v>0</v>
      </c>
      <c r="K453" s="60"/>
    </row>
    <row r="454" spans="1:11" x14ac:dyDescent="0.35">
      <c r="A454" s="59">
        <f t="shared" si="50"/>
        <v>45767</v>
      </c>
      <c r="B454" s="56"/>
      <c r="C454" s="57" t="s">
        <v>74</v>
      </c>
      <c r="D454" s="40" t="s">
        <v>2</v>
      </c>
      <c r="E454" s="57" t="s">
        <v>5</v>
      </c>
      <c r="F454" s="53" t="s">
        <v>4</v>
      </c>
      <c r="G454" s="58">
        <v>1012.4356</v>
      </c>
      <c r="H454" s="57">
        <v>6</v>
      </c>
      <c r="I454" s="54">
        <v>0</v>
      </c>
      <c r="K454" s="60"/>
    </row>
    <row r="455" spans="1:11" x14ac:dyDescent="0.35">
      <c r="A455" s="59">
        <f t="shared" si="50"/>
        <v>45767</v>
      </c>
      <c r="B455" s="56"/>
      <c r="C455" s="57" t="s">
        <v>83</v>
      </c>
      <c r="D455" s="40" t="s">
        <v>2</v>
      </c>
      <c r="E455" s="57" t="s">
        <v>5</v>
      </c>
      <c r="F455" s="53" t="s">
        <v>4</v>
      </c>
      <c r="G455" s="58">
        <v>18.840710999999999</v>
      </c>
      <c r="H455" s="57">
        <v>100</v>
      </c>
      <c r="I455" s="54">
        <v>0</v>
      </c>
      <c r="K455" s="60"/>
    </row>
    <row r="456" spans="1:11" x14ac:dyDescent="0.35">
      <c r="A456" s="59">
        <f t="shared" si="50"/>
        <v>45767</v>
      </c>
      <c r="B456" s="56"/>
      <c r="C456" s="57" t="s">
        <v>86</v>
      </c>
      <c r="D456" s="40" t="s">
        <v>2</v>
      </c>
      <c r="E456" s="57" t="s">
        <v>5</v>
      </c>
      <c r="F456" s="53" t="s">
        <v>4</v>
      </c>
      <c r="G456" s="58">
        <v>274.930545</v>
      </c>
      <c r="H456" s="57">
        <v>100</v>
      </c>
      <c r="I456" s="54">
        <v>0</v>
      </c>
      <c r="K456" s="60"/>
    </row>
    <row r="457" spans="1:11" x14ac:dyDescent="0.35">
      <c r="A457" s="59">
        <f t="shared" si="50"/>
        <v>45767</v>
      </c>
      <c r="B457" s="56"/>
      <c r="C457" s="57" t="s">
        <v>76</v>
      </c>
      <c r="D457" s="40" t="s">
        <v>2</v>
      </c>
      <c r="E457" s="57" t="s">
        <v>5</v>
      </c>
      <c r="F457" s="53" t="s">
        <v>4</v>
      </c>
      <c r="G457" s="58">
        <v>50.549300000000002</v>
      </c>
      <c r="H457" s="57">
        <v>2</v>
      </c>
      <c r="I457" s="54">
        <v>0</v>
      </c>
      <c r="K457" s="60"/>
    </row>
    <row r="458" spans="1:11" x14ac:dyDescent="0.35">
      <c r="A458" s="59">
        <f t="shared" si="50"/>
        <v>45767</v>
      </c>
      <c r="B458" s="56"/>
      <c r="C458" s="57" t="s">
        <v>85</v>
      </c>
      <c r="D458" s="40" t="s">
        <v>2</v>
      </c>
      <c r="E458" s="57" t="s">
        <v>5</v>
      </c>
      <c r="F458" s="53" t="s">
        <v>4</v>
      </c>
      <c r="G458" s="58">
        <v>187.59432167487699</v>
      </c>
      <c r="H458" s="57">
        <v>203</v>
      </c>
      <c r="I458" s="54">
        <v>0</v>
      </c>
      <c r="K458" s="60"/>
    </row>
    <row r="459" spans="1:11" x14ac:dyDescent="0.35">
      <c r="A459" s="59">
        <f t="shared" si="50"/>
        <v>45767</v>
      </c>
      <c r="B459" s="56"/>
      <c r="C459" s="57" t="s">
        <v>70</v>
      </c>
      <c r="D459" s="40" t="s">
        <v>2</v>
      </c>
      <c r="E459" s="57" t="s">
        <v>5</v>
      </c>
      <c r="F459" s="53" t="s">
        <v>4</v>
      </c>
      <c r="G459" s="58">
        <v>572.04501249999998</v>
      </c>
      <c r="H459" s="57">
        <v>8</v>
      </c>
      <c r="I459" s="54">
        <v>0</v>
      </c>
      <c r="K459" s="60"/>
    </row>
    <row r="460" spans="1:11" x14ac:dyDescent="0.35">
      <c r="A460" s="59">
        <f t="shared" si="50"/>
        <v>45767</v>
      </c>
      <c r="B460" s="56"/>
      <c r="C460" s="57" t="s">
        <v>71</v>
      </c>
      <c r="D460" s="40" t="s">
        <v>2</v>
      </c>
      <c r="E460" s="57" t="s">
        <v>5</v>
      </c>
      <c r="F460" s="53" t="s">
        <v>4</v>
      </c>
      <c r="G460" s="58">
        <v>256.302957142857</v>
      </c>
      <c r="H460" s="57">
        <v>203</v>
      </c>
      <c r="I460" s="54">
        <v>0</v>
      </c>
      <c r="K460" s="60"/>
    </row>
    <row r="461" spans="1:11" x14ac:dyDescent="0.35">
      <c r="A461" s="59">
        <f>DATE(2025,4,21)</f>
        <v>45768</v>
      </c>
      <c r="B461" s="56"/>
      <c r="C461" s="57" t="s">
        <v>74</v>
      </c>
      <c r="D461" s="40" t="s">
        <v>2</v>
      </c>
      <c r="E461" s="57" t="s">
        <v>5</v>
      </c>
      <c r="F461" s="53" t="s">
        <v>4</v>
      </c>
      <c r="G461" s="58">
        <v>714.85217</v>
      </c>
      <c r="H461" s="57">
        <v>10</v>
      </c>
      <c r="I461" s="54">
        <v>0</v>
      </c>
      <c r="K461" s="60"/>
    </row>
    <row r="462" spans="1:11" x14ac:dyDescent="0.35">
      <c r="A462" s="59">
        <f t="shared" ref="A462:A469" si="51">DATE(2025,4,21)</f>
        <v>45768</v>
      </c>
      <c r="B462" s="56"/>
      <c r="C462" s="57" t="s">
        <v>75</v>
      </c>
      <c r="D462" s="40" t="s">
        <v>2</v>
      </c>
      <c r="E462" s="57" t="s">
        <v>5</v>
      </c>
      <c r="F462" s="53" t="s">
        <v>4</v>
      </c>
      <c r="G462" s="58">
        <v>148.36455000000001</v>
      </c>
      <c r="H462" s="57">
        <v>2</v>
      </c>
      <c r="I462" s="54">
        <v>0</v>
      </c>
      <c r="K462" s="60"/>
    </row>
    <row r="463" spans="1:11" x14ac:dyDescent="0.35">
      <c r="A463" s="59">
        <f t="shared" si="51"/>
        <v>45768</v>
      </c>
      <c r="B463" s="56"/>
      <c r="C463" s="57" t="s">
        <v>76</v>
      </c>
      <c r="D463" s="40" t="s">
        <v>2</v>
      </c>
      <c r="E463" s="57" t="s">
        <v>5</v>
      </c>
      <c r="F463" s="53" t="s">
        <v>4</v>
      </c>
      <c r="G463" s="58">
        <v>79.071299999999994</v>
      </c>
      <c r="H463" s="57">
        <v>1</v>
      </c>
      <c r="I463" s="54">
        <v>0</v>
      </c>
      <c r="K463" s="60"/>
    </row>
    <row r="464" spans="1:11" x14ac:dyDescent="0.35">
      <c r="A464" s="59">
        <f t="shared" si="51"/>
        <v>45768</v>
      </c>
      <c r="B464" s="56"/>
      <c r="C464" s="57" t="s">
        <v>83</v>
      </c>
      <c r="D464" s="40" t="s">
        <v>2</v>
      </c>
      <c r="E464" s="57" t="s">
        <v>5</v>
      </c>
      <c r="F464" s="53" t="s">
        <v>4</v>
      </c>
      <c r="G464" s="58">
        <v>16.026402000000001</v>
      </c>
      <c r="H464" s="57">
        <v>100</v>
      </c>
      <c r="I464" s="54">
        <v>0</v>
      </c>
      <c r="K464" s="60"/>
    </row>
    <row r="465" spans="1:11" x14ac:dyDescent="0.35">
      <c r="A465" s="59">
        <f t="shared" si="51"/>
        <v>45768</v>
      </c>
      <c r="B465" s="56"/>
      <c r="C465" s="57" t="s">
        <v>72</v>
      </c>
      <c r="D465" s="40" t="s">
        <v>2</v>
      </c>
      <c r="E465" s="57" t="s">
        <v>5</v>
      </c>
      <c r="F465" s="53" t="s">
        <v>4</v>
      </c>
      <c r="G465" s="58">
        <v>40.404966666666702</v>
      </c>
      <c r="H465" s="57">
        <v>6</v>
      </c>
      <c r="I465" s="54">
        <v>0</v>
      </c>
      <c r="K465" s="60"/>
    </row>
    <row r="466" spans="1:11" x14ac:dyDescent="0.35">
      <c r="A466" s="59">
        <f t="shared" si="51"/>
        <v>45768</v>
      </c>
      <c r="B466" s="56"/>
      <c r="C466" s="57" t="s">
        <v>70</v>
      </c>
      <c r="D466" s="40" t="s">
        <v>2</v>
      </c>
      <c r="E466" s="57" t="s">
        <v>5</v>
      </c>
      <c r="F466" s="53" t="s">
        <v>4</v>
      </c>
      <c r="G466" s="58">
        <v>396.11332777777801</v>
      </c>
      <c r="H466" s="57">
        <v>18</v>
      </c>
      <c r="I466" s="54">
        <v>0</v>
      </c>
      <c r="K466" s="60"/>
    </row>
    <row r="467" spans="1:11" x14ac:dyDescent="0.35">
      <c r="A467" s="59">
        <f t="shared" si="51"/>
        <v>45768</v>
      </c>
      <c r="B467" s="56"/>
      <c r="C467" s="57" t="s">
        <v>85</v>
      </c>
      <c r="D467" s="40" t="s">
        <v>2</v>
      </c>
      <c r="E467" s="57" t="s">
        <v>5</v>
      </c>
      <c r="F467" s="53" t="s">
        <v>4</v>
      </c>
      <c r="G467" s="58">
        <v>182.81029278350499</v>
      </c>
      <c r="H467" s="57">
        <v>291</v>
      </c>
      <c r="I467" s="54">
        <v>0</v>
      </c>
      <c r="K467" s="60"/>
    </row>
    <row r="468" spans="1:11" x14ac:dyDescent="0.35">
      <c r="A468" s="59">
        <f t="shared" si="51"/>
        <v>45768</v>
      </c>
      <c r="B468" s="56"/>
      <c r="C468" s="57" t="s">
        <v>71</v>
      </c>
      <c r="D468" s="40" t="s">
        <v>2</v>
      </c>
      <c r="E468" s="57" t="s">
        <v>5</v>
      </c>
      <c r="F468" s="53" t="s">
        <v>4</v>
      </c>
      <c r="G468" s="58">
        <v>225.17805635738799</v>
      </c>
      <c r="H468" s="57">
        <v>291</v>
      </c>
      <c r="I468" s="54">
        <v>0</v>
      </c>
      <c r="K468" s="60"/>
    </row>
    <row r="469" spans="1:11" x14ac:dyDescent="0.35">
      <c r="A469" s="59">
        <f t="shared" si="51"/>
        <v>45768</v>
      </c>
      <c r="B469" s="56"/>
      <c r="C469" s="57" t="s">
        <v>86</v>
      </c>
      <c r="D469" s="40" t="s">
        <v>2</v>
      </c>
      <c r="E469" s="57" t="s">
        <v>5</v>
      </c>
      <c r="F469" s="53" t="s">
        <v>4</v>
      </c>
      <c r="G469" s="58">
        <v>266.21153900000002</v>
      </c>
      <c r="H469" s="57">
        <v>100</v>
      </c>
      <c r="I469" s="54">
        <v>0</v>
      </c>
      <c r="K469" s="60"/>
    </row>
    <row r="470" spans="1:11" x14ac:dyDescent="0.35">
      <c r="A470" s="59">
        <f>DATE(2025,4,22)</f>
        <v>45769</v>
      </c>
      <c r="B470" s="56"/>
      <c r="C470" s="57" t="s">
        <v>72</v>
      </c>
      <c r="D470" s="40" t="s">
        <v>2</v>
      </c>
      <c r="E470" s="57" t="s">
        <v>5</v>
      </c>
      <c r="F470" s="53" t="s">
        <v>4</v>
      </c>
      <c r="G470" s="58">
        <v>51.321566666666698</v>
      </c>
      <c r="H470" s="57">
        <v>3</v>
      </c>
      <c r="I470" s="54">
        <v>0</v>
      </c>
      <c r="K470" s="60"/>
    </row>
    <row r="471" spans="1:11" x14ac:dyDescent="0.35">
      <c r="A471" s="59">
        <f t="shared" ref="A471:A478" si="52">DATE(2025,4,22)</f>
        <v>45769</v>
      </c>
      <c r="B471" s="56"/>
      <c r="C471" s="57" t="s">
        <v>70</v>
      </c>
      <c r="D471" s="40" t="s">
        <v>2</v>
      </c>
      <c r="E471" s="57" t="s">
        <v>5</v>
      </c>
      <c r="F471" s="53" t="s">
        <v>4</v>
      </c>
      <c r="G471" s="58">
        <v>475.29569473684199</v>
      </c>
      <c r="H471" s="57">
        <v>19</v>
      </c>
      <c r="I471" s="54">
        <v>0</v>
      </c>
      <c r="K471" s="60"/>
    </row>
    <row r="472" spans="1:11" x14ac:dyDescent="0.35">
      <c r="A472" s="59">
        <f t="shared" si="52"/>
        <v>45769</v>
      </c>
      <c r="B472" s="56"/>
      <c r="C472" s="57" t="s">
        <v>75</v>
      </c>
      <c r="D472" s="40" t="s">
        <v>2</v>
      </c>
      <c r="E472" s="57" t="s">
        <v>5</v>
      </c>
      <c r="F472" s="53" t="s">
        <v>4</v>
      </c>
      <c r="G472" s="58">
        <v>152.14326666666699</v>
      </c>
      <c r="H472" s="57">
        <v>3</v>
      </c>
      <c r="I472" s="54">
        <v>0</v>
      </c>
      <c r="K472" s="60"/>
    </row>
    <row r="473" spans="1:11" x14ac:dyDescent="0.35">
      <c r="A473" s="59">
        <f t="shared" si="52"/>
        <v>45769</v>
      </c>
      <c r="B473" s="56"/>
      <c r="C473" s="57" t="s">
        <v>83</v>
      </c>
      <c r="D473" s="40" t="s">
        <v>2</v>
      </c>
      <c r="E473" s="57" t="s">
        <v>5</v>
      </c>
      <c r="F473" s="53" t="s">
        <v>4</v>
      </c>
      <c r="G473" s="58">
        <v>17.227221</v>
      </c>
      <c r="H473" s="57">
        <v>100</v>
      </c>
      <c r="I473" s="54">
        <v>0</v>
      </c>
      <c r="K473" s="60"/>
    </row>
    <row r="474" spans="1:11" x14ac:dyDescent="0.35">
      <c r="A474" s="59">
        <f t="shared" si="52"/>
        <v>45769</v>
      </c>
      <c r="B474" s="56"/>
      <c r="C474" s="57" t="s">
        <v>71</v>
      </c>
      <c r="D474" s="40" t="s">
        <v>2</v>
      </c>
      <c r="E474" s="57" t="s">
        <v>5</v>
      </c>
      <c r="F474" s="53" t="s">
        <v>4</v>
      </c>
      <c r="G474" s="58">
        <v>274.52049592592601</v>
      </c>
      <c r="H474" s="57">
        <v>270</v>
      </c>
      <c r="I474" s="54">
        <v>0</v>
      </c>
      <c r="K474" s="60"/>
    </row>
    <row r="475" spans="1:11" x14ac:dyDescent="0.35">
      <c r="A475" s="59">
        <f t="shared" si="52"/>
        <v>45769</v>
      </c>
      <c r="B475" s="56"/>
      <c r="C475" s="57" t="s">
        <v>85</v>
      </c>
      <c r="D475" s="40" t="s">
        <v>2</v>
      </c>
      <c r="E475" s="57" t="s">
        <v>5</v>
      </c>
      <c r="F475" s="53" t="s">
        <v>4</v>
      </c>
      <c r="G475" s="58">
        <v>208.51901370370399</v>
      </c>
      <c r="H475" s="57">
        <v>270</v>
      </c>
      <c r="I475" s="54">
        <v>0</v>
      </c>
      <c r="K475" s="60"/>
    </row>
    <row r="476" spans="1:11" x14ac:dyDescent="0.35">
      <c r="A476" s="59">
        <f t="shared" si="52"/>
        <v>45769</v>
      </c>
      <c r="B476" s="56"/>
      <c r="C476" s="57" t="s">
        <v>74</v>
      </c>
      <c r="D476" s="40" t="s">
        <v>2</v>
      </c>
      <c r="E476" s="57" t="s">
        <v>5</v>
      </c>
      <c r="F476" s="53" t="s">
        <v>4</v>
      </c>
      <c r="G476" s="58">
        <v>666.67799090909102</v>
      </c>
      <c r="H476" s="57">
        <v>11</v>
      </c>
      <c r="I476" s="54">
        <v>0</v>
      </c>
      <c r="K476" s="60"/>
    </row>
    <row r="477" spans="1:11" x14ac:dyDescent="0.35">
      <c r="A477" s="59">
        <f t="shared" si="52"/>
        <v>45769</v>
      </c>
      <c r="B477" s="56"/>
      <c r="C477" s="57" t="s">
        <v>76</v>
      </c>
      <c r="D477" s="40" t="s">
        <v>2</v>
      </c>
      <c r="E477" s="57" t="s">
        <v>5</v>
      </c>
      <c r="F477" s="53" t="s">
        <v>4</v>
      </c>
      <c r="G477" s="58">
        <v>40.593699999999998</v>
      </c>
      <c r="H477" s="57">
        <v>2</v>
      </c>
      <c r="I477" s="54">
        <v>0</v>
      </c>
      <c r="K477" s="60"/>
    </row>
    <row r="478" spans="1:11" x14ac:dyDescent="0.35">
      <c r="A478" s="59">
        <f t="shared" si="52"/>
        <v>45769</v>
      </c>
      <c r="B478" s="56"/>
      <c r="C478" s="57" t="s">
        <v>86</v>
      </c>
      <c r="D478" s="40" t="s">
        <v>2</v>
      </c>
      <c r="E478" s="57" t="s">
        <v>5</v>
      </c>
      <c r="F478" s="53" t="s">
        <v>4</v>
      </c>
      <c r="G478" s="58">
        <v>285.42738300000002</v>
      </c>
      <c r="H478" s="57">
        <v>100</v>
      </c>
      <c r="I478" s="54">
        <v>0</v>
      </c>
      <c r="K478" s="60"/>
    </row>
    <row r="479" spans="1:11" x14ac:dyDescent="0.35">
      <c r="A479" s="59">
        <f>DATE(2025,4,23)</f>
        <v>45770</v>
      </c>
      <c r="B479" s="56"/>
      <c r="C479" s="57" t="s">
        <v>72</v>
      </c>
      <c r="D479" s="40" t="s">
        <v>2</v>
      </c>
      <c r="E479" s="57" t="s">
        <v>5</v>
      </c>
      <c r="F479" s="53" t="s">
        <v>4</v>
      </c>
      <c r="G479" s="58">
        <v>34.681533333333299</v>
      </c>
      <c r="H479" s="57">
        <v>9</v>
      </c>
      <c r="I479" s="54">
        <v>0</v>
      </c>
      <c r="K479" s="60"/>
    </row>
    <row r="480" spans="1:11" x14ac:dyDescent="0.35">
      <c r="A480" s="59">
        <f t="shared" ref="A480:A488" si="53">DATE(2025,4,23)</f>
        <v>45770</v>
      </c>
      <c r="B480" s="56"/>
      <c r="C480" s="57" t="s">
        <v>85</v>
      </c>
      <c r="D480" s="40" t="s">
        <v>2</v>
      </c>
      <c r="E480" s="57" t="s">
        <v>5</v>
      </c>
      <c r="F480" s="53" t="s">
        <v>4</v>
      </c>
      <c r="G480" s="58">
        <v>202.70948109965599</v>
      </c>
      <c r="H480" s="57">
        <v>291</v>
      </c>
      <c r="I480" s="54">
        <v>0</v>
      </c>
      <c r="K480" s="60"/>
    </row>
    <row r="481" spans="1:11" x14ac:dyDescent="0.35">
      <c r="A481" s="59">
        <f t="shared" si="53"/>
        <v>45770</v>
      </c>
      <c r="B481" s="56"/>
      <c r="C481" s="57" t="s">
        <v>73</v>
      </c>
      <c r="D481" s="40" t="s">
        <v>2</v>
      </c>
      <c r="E481" s="57" t="s">
        <v>5</v>
      </c>
      <c r="F481" s="53" t="s">
        <v>4</v>
      </c>
      <c r="G481" s="58">
        <v>54.578466666666699</v>
      </c>
      <c r="H481" s="57">
        <v>6</v>
      </c>
      <c r="I481" s="54">
        <v>0</v>
      </c>
      <c r="K481" s="60"/>
    </row>
    <row r="482" spans="1:11" x14ac:dyDescent="0.35">
      <c r="A482" s="59">
        <f t="shared" si="53"/>
        <v>45770</v>
      </c>
      <c r="B482" s="56"/>
      <c r="C482" s="57" t="s">
        <v>70</v>
      </c>
      <c r="D482" s="40" t="s">
        <v>2</v>
      </c>
      <c r="E482" s="57" t="s">
        <v>5</v>
      </c>
      <c r="F482" s="53" t="s">
        <v>4</v>
      </c>
      <c r="G482" s="58">
        <v>388.14622380952397</v>
      </c>
      <c r="H482" s="57">
        <v>21</v>
      </c>
      <c r="I482" s="54">
        <v>0</v>
      </c>
      <c r="K482" s="60"/>
    </row>
    <row r="483" spans="1:11" x14ac:dyDescent="0.35">
      <c r="A483" s="59">
        <f t="shared" si="53"/>
        <v>45770</v>
      </c>
      <c r="B483" s="56"/>
      <c r="C483" s="57" t="s">
        <v>75</v>
      </c>
      <c r="D483" s="40" t="s">
        <v>2</v>
      </c>
      <c r="E483" s="57" t="s">
        <v>5</v>
      </c>
      <c r="F483" s="53" t="s">
        <v>4</v>
      </c>
      <c r="G483" s="58">
        <v>188.40128000000001</v>
      </c>
      <c r="H483" s="57">
        <v>10</v>
      </c>
      <c r="I483" s="54">
        <v>0</v>
      </c>
      <c r="K483" s="60"/>
    </row>
    <row r="484" spans="1:11" x14ac:dyDescent="0.35">
      <c r="A484" s="59">
        <f t="shared" si="53"/>
        <v>45770</v>
      </c>
      <c r="B484" s="56"/>
      <c r="C484" s="57" t="s">
        <v>83</v>
      </c>
      <c r="D484" s="40" t="s">
        <v>2</v>
      </c>
      <c r="E484" s="57" t="s">
        <v>5</v>
      </c>
      <c r="F484" s="53" t="s">
        <v>4</v>
      </c>
      <c r="G484" s="58">
        <v>15.816876000000001</v>
      </c>
      <c r="H484" s="57">
        <v>100</v>
      </c>
      <c r="I484" s="54">
        <v>0</v>
      </c>
      <c r="K484" s="60"/>
    </row>
    <row r="485" spans="1:11" x14ac:dyDescent="0.35">
      <c r="A485" s="59">
        <f t="shared" si="53"/>
        <v>45770</v>
      </c>
      <c r="B485" s="56"/>
      <c r="C485" s="57" t="s">
        <v>71</v>
      </c>
      <c r="D485" s="40" t="s">
        <v>2</v>
      </c>
      <c r="E485" s="57" t="s">
        <v>5</v>
      </c>
      <c r="F485" s="53" t="s">
        <v>4</v>
      </c>
      <c r="G485" s="58">
        <v>274.88433573883202</v>
      </c>
      <c r="H485" s="57">
        <v>291</v>
      </c>
      <c r="I485" s="54">
        <v>0</v>
      </c>
      <c r="K485" s="60"/>
    </row>
    <row r="486" spans="1:11" x14ac:dyDescent="0.35">
      <c r="A486" s="59">
        <f t="shared" si="53"/>
        <v>45770</v>
      </c>
      <c r="B486" s="56"/>
      <c r="C486" s="57" t="s">
        <v>76</v>
      </c>
      <c r="D486" s="40" t="s">
        <v>2</v>
      </c>
      <c r="E486" s="57" t="s">
        <v>5</v>
      </c>
      <c r="F486" s="53" t="s">
        <v>4</v>
      </c>
      <c r="G486" s="58">
        <v>44.484139999999996</v>
      </c>
      <c r="H486" s="57">
        <v>5</v>
      </c>
      <c r="I486" s="54">
        <v>0</v>
      </c>
      <c r="K486" s="60"/>
    </row>
    <row r="487" spans="1:11" x14ac:dyDescent="0.35">
      <c r="A487" s="59">
        <f t="shared" si="53"/>
        <v>45770</v>
      </c>
      <c r="B487" s="56"/>
      <c r="C487" s="57" t="s">
        <v>74</v>
      </c>
      <c r="D487" s="40" t="s">
        <v>2</v>
      </c>
      <c r="E487" s="57" t="s">
        <v>5</v>
      </c>
      <c r="F487" s="53" t="s">
        <v>4</v>
      </c>
      <c r="G487" s="58">
        <v>426.567431818182</v>
      </c>
      <c r="H487" s="57">
        <v>22</v>
      </c>
      <c r="I487" s="54">
        <v>0</v>
      </c>
      <c r="K487" s="60"/>
    </row>
    <row r="488" spans="1:11" x14ac:dyDescent="0.35">
      <c r="A488" s="59">
        <f t="shared" si="53"/>
        <v>45770</v>
      </c>
      <c r="B488" s="56"/>
      <c r="C488" s="57" t="s">
        <v>86</v>
      </c>
      <c r="D488" s="40" t="s">
        <v>2</v>
      </c>
      <c r="E488" s="57" t="s">
        <v>5</v>
      </c>
      <c r="F488" s="53" t="s">
        <v>4</v>
      </c>
      <c r="G488" s="58">
        <v>288.685622115385</v>
      </c>
      <c r="H488" s="57">
        <v>104</v>
      </c>
      <c r="I488" s="54">
        <v>0</v>
      </c>
      <c r="K488" s="60"/>
    </row>
    <row r="489" spans="1:11" x14ac:dyDescent="0.35">
      <c r="A489" s="59">
        <f>DATE(2025,4,24)</f>
        <v>45771</v>
      </c>
      <c r="B489" s="56"/>
      <c r="C489" s="57" t="s">
        <v>70</v>
      </c>
      <c r="D489" s="40" t="s">
        <v>2</v>
      </c>
      <c r="E489" s="57" t="s">
        <v>5</v>
      </c>
      <c r="F489" s="53" t="s">
        <v>4</v>
      </c>
      <c r="G489" s="58">
        <v>429.90466842105297</v>
      </c>
      <c r="H489" s="57">
        <v>19</v>
      </c>
      <c r="I489" s="54">
        <v>0</v>
      </c>
      <c r="K489" s="60"/>
    </row>
    <row r="490" spans="1:11" x14ac:dyDescent="0.35">
      <c r="A490" s="59">
        <f t="shared" ref="A490:A497" si="54">DATE(2025,4,24)</f>
        <v>45771</v>
      </c>
      <c r="B490" s="56"/>
      <c r="C490" s="57" t="s">
        <v>75</v>
      </c>
      <c r="D490" s="40" t="s">
        <v>2</v>
      </c>
      <c r="E490" s="57" t="s">
        <v>5</v>
      </c>
      <c r="F490" s="53" t="s">
        <v>4</v>
      </c>
      <c r="G490" s="58">
        <v>170.59572499999999</v>
      </c>
      <c r="H490" s="57">
        <v>4</v>
      </c>
      <c r="I490" s="54">
        <v>0</v>
      </c>
      <c r="K490" s="60"/>
    </row>
    <row r="491" spans="1:11" x14ac:dyDescent="0.35">
      <c r="A491" s="59">
        <f t="shared" si="54"/>
        <v>45771</v>
      </c>
      <c r="B491" s="56"/>
      <c r="C491" s="57" t="s">
        <v>72</v>
      </c>
      <c r="D491" s="40" t="s">
        <v>2</v>
      </c>
      <c r="E491" s="57" t="s">
        <v>5</v>
      </c>
      <c r="F491" s="53" t="s">
        <v>4</v>
      </c>
      <c r="G491" s="58">
        <v>85.670749999999998</v>
      </c>
      <c r="H491" s="57">
        <v>4</v>
      </c>
      <c r="I491" s="54">
        <v>0</v>
      </c>
      <c r="K491" s="60"/>
    </row>
    <row r="492" spans="1:11" x14ac:dyDescent="0.35">
      <c r="A492" s="59">
        <f t="shared" si="54"/>
        <v>45771</v>
      </c>
      <c r="B492" s="56"/>
      <c r="C492" s="57" t="s">
        <v>83</v>
      </c>
      <c r="D492" s="40" t="s">
        <v>2</v>
      </c>
      <c r="E492" s="57" t="s">
        <v>5</v>
      </c>
      <c r="F492" s="53" t="s">
        <v>4</v>
      </c>
      <c r="G492" s="58">
        <v>13.494717</v>
      </c>
      <c r="H492" s="57">
        <v>100</v>
      </c>
      <c r="I492" s="54">
        <v>0</v>
      </c>
      <c r="K492" s="60"/>
    </row>
    <row r="493" spans="1:11" x14ac:dyDescent="0.35">
      <c r="A493" s="59">
        <f t="shared" si="54"/>
        <v>45771</v>
      </c>
      <c r="B493" s="56"/>
      <c r="C493" s="57" t="s">
        <v>85</v>
      </c>
      <c r="D493" s="40" t="s">
        <v>2</v>
      </c>
      <c r="E493" s="57" t="s">
        <v>5</v>
      </c>
      <c r="F493" s="53" t="s">
        <v>4</v>
      </c>
      <c r="G493" s="58">
        <v>210.24356399999999</v>
      </c>
      <c r="H493" s="57">
        <v>275</v>
      </c>
      <c r="I493" s="54">
        <v>0</v>
      </c>
      <c r="K493" s="60"/>
    </row>
    <row r="494" spans="1:11" x14ac:dyDescent="0.35">
      <c r="A494" s="59">
        <f t="shared" si="54"/>
        <v>45771</v>
      </c>
      <c r="B494" s="56"/>
      <c r="C494" s="57" t="s">
        <v>71</v>
      </c>
      <c r="D494" s="40" t="s">
        <v>2</v>
      </c>
      <c r="E494" s="57" t="s">
        <v>5</v>
      </c>
      <c r="F494" s="53" t="s">
        <v>4</v>
      </c>
      <c r="G494" s="58">
        <v>271.29304343065701</v>
      </c>
      <c r="H494" s="57">
        <v>274</v>
      </c>
      <c r="I494" s="54">
        <v>0</v>
      </c>
      <c r="K494" s="60"/>
    </row>
    <row r="495" spans="1:11" x14ac:dyDescent="0.35">
      <c r="A495" s="59">
        <f t="shared" si="54"/>
        <v>45771</v>
      </c>
      <c r="B495" s="56"/>
      <c r="C495" s="57" t="s">
        <v>76</v>
      </c>
      <c r="D495" s="40" t="s">
        <v>2</v>
      </c>
      <c r="E495" s="57" t="s">
        <v>5</v>
      </c>
      <c r="F495" s="53" t="s">
        <v>4</v>
      </c>
      <c r="G495" s="58">
        <v>47.1297</v>
      </c>
      <c r="H495" s="57">
        <v>2</v>
      </c>
      <c r="I495" s="54">
        <v>0</v>
      </c>
      <c r="K495" s="60"/>
    </row>
    <row r="496" spans="1:11" x14ac:dyDescent="0.35">
      <c r="A496" s="59">
        <f t="shared" si="54"/>
        <v>45771</v>
      </c>
      <c r="B496" s="56"/>
      <c r="C496" s="57" t="s">
        <v>74</v>
      </c>
      <c r="D496" s="40" t="s">
        <v>2</v>
      </c>
      <c r="E496" s="57" t="s">
        <v>5</v>
      </c>
      <c r="F496" s="53" t="s">
        <v>4</v>
      </c>
      <c r="G496" s="58">
        <v>691.97744444444504</v>
      </c>
      <c r="H496" s="57">
        <v>9</v>
      </c>
      <c r="I496" s="54">
        <v>0</v>
      </c>
      <c r="K496" s="60"/>
    </row>
    <row r="497" spans="1:11" x14ac:dyDescent="0.35">
      <c r="A497" s="59">
        <f t="shared" si="54"/>
        <v>45771</v>
      </c>
      <c r="B497" s="56"/>
      <c r="C497" s="57" t="s">
        <v>86</v>
      </c>
      <c r="D497" s="40" t="s">
        <v>2</v>
      </c>
      <c r="E497" s="57" t="s">
        <v>5</v>
      </c>
      <c r="F497" s="53" t="s">
        <v>4</v>
      </c>
      <c r="G497" s="58">
        <v>271.84396600000002</v>
      </c>
      <c r="H497" s="57">
        <v>100</v>
      </c>
      <c r="I497" s="54">
        <v>0</v>
      </c>
      <c r="K497" s="60"/>
    </row>
    <row r="498" spans="1:11" x14ac:dyDescent="0.35">
      <c r="A498" s="59">
        <f>DATE(2025,4,25)</f>
        <v>45772</v>
      </c>
      <c r="B498" s="56"/>
      <c r="C498" s="57" t="s">
        <v>72</v>
      </c>
      <c r="D498" s="40" t="s">
        <v>2</v>
      </c>
      <c r="E498" s="57" t="s">
        <v>5</v>
      </c>
      <c r="F498" s="53" t="s">
        <v>4</v>
      </c>
      <c r="G498" s="58">
        <v>32.406116666666698</v>
      </c>
      <c r="H498" s="57">
        <v>6</v>
      </c>
      <c r="I498" s="54">
        <v>0</v>
      </c>
      <c r="K498" s="60"/>
    </row>
    <row r="499" spans="1:11" x14ac:dyDescent="0.35">
      <c r="A499" s="59">
        <f t="shared" ref="A499:A507" si="55">DATE(2025,4,25)</f>
        <v>45772</v>
      </c>
      <c r="B499" s="56"/>
      <c r="C499" s="57" t="s">
        <v>70</v>
      </c>
      <c r="D499" s="40" t="s">
        <v>2</v>
      </c>
      <c r="E499" s="57" t="s">
        <v>5</v>
      </c>
      <c r="F499" s="53" t="s">
        <v>4</v>
      </c>
      <c r="G499" s="58">
        <v>440.59466666666702</v>
      </c>
      <c r="H499" s="57">
        <v>18</v>
      </c>
      <c r="I499" s="54">
        <v>0</v>
      </c>
      <c r="K499" s="60"/>
    </row>
    <row r="500" spans="1:11" x14ac:dyDescent="0.35">
      <c r="A500" s="59">
        <f t="shared" si="55"/>
        <v>45772</v>
      </c>
      <c r="B500" s="56"/>
      <c r="C500" s="57" t="s">
        <v>71</v>
      </c>
      <c r="D500" s="40" t="s">
        <v>2</v>
      </c>
      <c r="E500" s="57" t="s">
        <v>5</v>
      </c>
      <c r="F500" s="53" t="s">
        <v>4</v>
      </c>
      <c r="G500" s="58">
        <v>278.73120810810798</v>
      </c>
      <c r="H500" s="57">
        <v>296</v>
      </c>
      <c r="I500" s="54">
        <v>0</v>
      </c>
      <c r="K500" s="60"/>
    </row>
    <row r="501" spans="1:11" x14ac:dyDescent="0.35">
      <c r="A501" s="59">
        <f t="shared" si="55"/>
        <v>45772</v>
      </c>
      <c r="B501" s="56"/>
      <c r="C501" s="57" t="s">
        <v>86</v>
      </c>
      <c r="D501" s="40" t="s">
        <v>2</v>
      </c>
      <c r="E501" s="57" t="s">
        <v>5</v>
      </c>
      <c r="F501" s="53" t="s">
        <v>4</v>
      </c>
      <c r="G501" s="58">
        <v>291.17166800000001</v>
      </c>
      <c r="H501" s="57">
        <v>100</v>
      </c>
      <c r="I501" s="54">
        <v>0</v>
      </c>
      <c r="K501" s="60"/>
    </row>
    <row r="502" spans="1:11" x14ac:dyDescent="0.35">
      <c r="A502" s="59">
        <f t="shared" si="55"/>
        <v>45772</v>
      </c>
      <c r="B502" s="56"/>
      <c r="C502" s="57" t="s">
        <v>83</v>
      </c>
      <c r="D502" s="40" t="s">
        <v>2</v>
      </c>
      <c r="E502" s="57" t="s">
        <v>5</v>
      </c>
      <c r="F502" s="53" t="s">
        <v>4</v>
      </c>
      <c r="G502" s="58">
        <v>17.291744999999999</v>
      </c>
      <c r="H502" s="57">
        <v>100</v>
      </c>
      <c r="I502" s="54">
        <v>0</v>
      </c>
      <c r="K502" s="60"/>
    </row>
    <row r="503" spans="1:11" x14ac:dyDescent="0.35">
      <c r="A503" s="59">
        <f t="shared" si="55"/>
        <v>45772</v>
      </c>
      <c r="B503" s="56"/>
      <c r="C503" s="57" t="s">
        <v>76</v>
      </c>
      <c r="D503" s="40" t="s">
        <v>2</v>
      </c>
      <c r="E503" s="57" t="s">
        <v>5</v>
      </c>
      <c r="F503" s="53" t="s">
        <v>4</v>
      </c>
      <c r="G503" s="58">
        <v>80.172499999999999</v>
      </c>
      <c r="H503" s="57">
        <v>1</v>
      </c>
      <c r="I503" s="54">
        <v>0</v>
      </c>
      <c r="K503" s="60"/>
    </row>
    <row r="504" spans="1:11" x14ac:dyDescent="0.35">
      <c r="A504" s="59">
        <f t="shared" si="55"/>
        <v>45772</v>
      </c>
      <c r="B504" s="56"/>
      <c r="C504" s="57" t="s">
        <v>85</v>
      </c>
      <c r="D504" s="40" t="s">
        <v>2</v>
      </c>
      <c r="E504" s="57" t="s">
        <v>5</v>
      </c>
      <c r="F504" s="53" t="s">
        <v>4</v>
      </c>
      <c r="G504" s="58">
        <v>208.34829527027</v>
      </c>
      <c r="H504" s="57">
        <v>296</v>
      </c>
      <c r="I504" s="54">
        <v>0</v>
      </c>
      <c r="K504" s="60"/>
    </row>
    <row r="505" spans="1:11" x14ac:dyDescent="0.35">
      <c r="A505" s="59">
        <f t="shared" si="55"/>
        <v>45772</v>
      </c>
      <c r="B505" s="56"/>
      <c r="C505" s="57" t="s">
        <v>75</v>
      </c>
      <c r="D505" s="40" t="s">
        <v>2</v>
      </c>
      <c r="E505" s="57" t="s">
        <v>5</v>
      </c>
      <c r="F505" s="53" t="s">
        <v>4</v>
      </c>
      <c r="G505" s="58">
        <v>146.34690000000001</v>
      </c>
      <c r="H505" s="57">
        <v>2</v>
      </c>
      <c r="I505" s="54">
        <v>0</v>
      </c>
      <c r="K505" s="60"/>
    </row>
    <row r="506" spans="1:11" x14ac:dyDescent="0.35">
      <c r="A506" s="59">
        <f t="shared" si="55"/>
        <v>45772</v>
      </c>
      <c r="B506" s="56"/>
      <c r="C506" s="57" t="s">
        <v>73</v>
      </c>
      <c r="D506" s="40" t="s">
        <v>2</v>
      </c>
      <c r="E506" s="57" t="s">
        <v>5</v>
      </c>
      <c r="F506" s="53" t="s">
        <v>4</v>
      </c>
      <c r="G506" s="58">
        <v>74.887150000000005</v>
      </c>
      <c r="H506" s="57">
        <v>2</v>
      </c>
      <c r="I506" s="54">
        <v>0</v>
      </c>
      <c r="K506" s="60"/>
    </row>
    <row r="507" spans="1:11" x14ac:dyDescent="0.35">
      <c r="A507" s="59">
        <f t="shared" si="55"/>
        <v>45772</v>
      </c>
      <c r="B507" s="56"/>
      <c r="C507" s="57" t="s">
        <v>74</v>
      </c>
      <c r="D507" s="40" t="s">
        <v>2</v>
      </c>
      <c r="E507" s="57" t="s">
        <v>5</v>
      </c>
      <c r="F507" s="53" t="s">
        <v>4</v>
      </c>
      <c r="G507" s="58">
        <v>498.08897857142898</v>
      </c>
      <c r="H507" s="57">
        <v>14</v>
      </c>
      <c r="I507" s="54">
        <v>0</v>
      </c>
      <c r="K507" s="60"/>
    </row>
    <row r="508" spans="1:11" x14ac:dyDescent="0.35">
      <c r="A508" s="59">
        <f>DATE(2025,4,26)</f>
        <v>45773</v>
      </c>
      <c r="B508" s="56"/>
      <c r="C508" s="57" t="s">
        <v>72</v>
      </c>
      <c r="D508" s="40" t="s">
        <v>2</v>
      </c>
      <c r="E508" s="57" t="s">
        <v>5</v>
      </c>
      <c r="F508" s="53" t="s">
        <v>4</v>
      </c>
      <c r="G508" s="58">
        <v>46.113199999999999</v>
      </c>
      <c r="H508" s="57">
        <v>7</v>
      </c>
      <c r="I508" s="54">
        <v>0</v>
      </c>
      <c r="K508" s="60"/>
    </row>
    <row r="509" spans="1:11" x14ac:dyDescent="0.35">
      <c r="A509" s="59">
        <f t="shared" ref="A509:A517" si="56">DATE(2025,4,26)</f>
        <v>45773</v>
      </c>
      <c r="B509" s="56"/>
      <c r="C509" s="57" t="s">
        <v>83</v>
      </c>
      <c r="D509" s="40" t="s">
        <v>2</v>
      </c>
      <c r="E509" s="57" t="s">
        <v>5</v>
      </c>
      <c r="F509" s="53" t="s">
        <v>4</v>
      </c>
      <c r="G509" s="58">
        <v>12.055638999999999</v>
      </c>
      <c r="H509" s="57">
        <v>100</v>
      </c>
      <c r="I509" s="54">
        <v>0</v>
      </c>
      <c r="K509" s="60"/>
    </row>
    <row r="510" spans="1:11" x14ac:dyDescent="0.35">
      <c r="A510" s="59">
        <f t="shared" si="56"/>
        <v>45773</v>
      </c>
      <c r="B510" s="56"/>
      <c r="C510" s="57" t="s">
        <v>85</v>
      </c>
      <c r="D510" s="40" t="s">
        <v>2</v>
      </c>
      <c r="E510" s="57" t="s">
        <v>5</v>
      </c>
      <c r="F510" s="53" t="s">
        <v>4</v>
      </c>
      <c r="G510" s="58">
        <v>181.612120863309</v>
      </c>
      <c r="H510" s="57">
        <v>278</v>
      </c>
      <c r="I510" s="54">
        <v>0</v>
      </c>
      <c r="K510" s="60"/>
    </row>
    <row r="511" spans="1:11" x14ac:dyDescent="0.35">
      <c r="A511" s="59">
        <f t="shared" si="56"/>
        <v>45773</v>
      </c>
      <c r="B511" s="56"/>
      <c r="C511" s="57" t="s">
        <v>86</v>
      </c>
      <c r="D511" s="40" t="s">
        <v>2</v>
      </c>
      <c r="E511" s="57" t="s">
        <v>5</v>
      </c>
      <c r="F511" s="53" t="s">
        <v>4</v>
      </c>
      <c r="G511" s="58">
        <v>265.17393235294099</v>
      </c>
      <c r="H511" s="57">
        <v>102</v>
      </c>
      <c r="I511" s="54">
        <v>0</v>
      </c>
      <c r="K511" s="60"/>
    </row>
    <row r="512" spans="1:11" x14ac:dyDescent="0.35">
      <c r="A512" s="59">
        <f t="shared" si="56"/>
        <v>45773</v>
      </c>
      <c r="B512" s="56"/>
      <c r="C512" s="57" t="s">
        <v>71</v>
      </c>
      <c r="D512" s="40" t="s">
        <v>2</v>
      </c>
      <c r="E512" s="57" t="s">
        <v>5</v>
      </c>
      <c r="F512" s="53" t="s">
        <v>4</v>
      </c>
      <c r="G512" s="58">
        <v>228.81630181818201</v>
      </c>
      <c r="H512" s="57">
        <v>275</v>
      </c>
      <c r="I512" s="54">
        <v>0</v>
      </c>
      <c r="K512" s="60"/>
    </row>
    <row r="513" spans="1:11" x14ac:dyDescent="0.35">
      <c r="A513" s="59">
        <f t="shared" si="56"/>
        <v>45773</v>
      </c>
      <c r="B513" s="56"/>
      <c r="C513" s="57" t="s">
        <v>76</v>
      </c>
      <c r="D513" s="40" t="s">
        <v>2</v>
      </c>
      <c r="E513" s="57" t="s">
        <v>5</v>
      </c>
      <c r="F513" s="53" t="s">
        <v>4</v>
      </c>
      <c r="G513" s="58">
        <v>49.98715</v>
      </c>
      <c r="H513" s="57">
        <v>2</v>
      </c>
      <c r="I513" s="54">
        <v>0</v>
      </c>
      <c r="K513" s="60"/>
    </row>
    <row r="514" spans="1:11" x14ac:dyDescent="0.35">
      <c r="A514" s="59">
        <f t="shared" si="56"/>
        <v>45773</v>
      </c>
      <c r="B514" s="56"/>
      <c r="C514" s="57" t="s">
        <v>70</v>
      </c>
      <c r="D514" s="40" t="s">
        <v>2</v>
      </c>
      <c r="E514" s="57" t="s">
        <v>5</v>
      </c>
      <c r="F514" s="53" t="s">
        <v>4</v>
      </c>
      <c r="G514" s="58">
        <v>452.69764210526301</v>
      </c>
      <c r="H514" s="57">
        <v>19</v>
      </c>
      <c r="I514" s="54">
        <v>0</v>
      </c>
      <c r="K514" s="60"/>
    </row>
    <row r="515" spans="1:11" x14ac:dyDescent="0.35">
      <c r="A515" s="59">
        <f t="shared" si="56"/>
        <v>45773</v>
      </c>
      <c r="B515" s="56"/>
      <c r="C515" s="57" t="s">
        <v>75</v>
      </c>
      <c r="D515" s="40" t="s">
        <v>2</v>
      </c>
      <c r="E515" s="57" t="s">
        <v>5</v>
      </c>
      <c r="F515" s="53" t="s">
        <v>4</v>
      </c>
      <c r="G515" s="58">
        <v>153.85742500000001</v>
      </c>
      <c r="H515" s="57">
        <v>4</v>
      </c>
      <c r="I515" s="54">
        <v>0</v>
      </c>
      <c r="K515" s="60"/>
    </row>
    <row r="516" spans="1:11" x14ac:dyDescent="0.35">
      <c r="A516" s="59">
        <f t="shared" si="56"/>
        <v>45773</v>
      </c>
      <c r="B516" s="56"/>
      <c r="C516" s="57" t="s">
        <v>73</v>
      </c>
      <c r="D516" s="40" t="s">
        <v>2</v>
      </c>
      <c r="E516" s="57" t="s">
        <v>5</v>
      </c>
      <c r="F516" s="53" t="s">
        <v>4</v>
      </c>
      <c r="G516" s="58">
        <v>49.621200000000002</v>
      </c>
      <c r="H516" s="57">
        <v>1</v>
      </c>
      <c r="I516" s="54">
        <v>0</v>
      </c>
      <c r="K516" s="60"/>
    </row>
    <row r="517" spans="1:11" x14ac:dyDescent="0.35">
      <c r="A517" s="59">
        <f t="shared" si="56"/>
        <v>45773</v>
      </c>
      <c r="B517" s="56"/>
      <c r="C517" s="57" t="s">
        <v>74</v>
      </c>
      <c r="D517" s="40" t="s">
        <v>2</v>
      </c>
      <c r="E517" s="57" t="s">
        <v>5</v>
      </c>
      <c r="F517" s="53" t="s">
        <v>4</v>
      </c>
      <c r="G517" s="58">
        <v>284.05525769230798</v>
      </c>
      <c r="H517" s="57">
        <v>26</v>
      </c>
      <c r="I517" s="54">
        <v>0</v>
      </c>
      <c r="K517" s="60"/>
    </row>
    <row r="518" spans="1:11" x14ac:dyDescent="0.35">
      <c r="A518" s="59">
        <f>DATE(2025,4,27)</f>
        <v>45774</v>
      </c>
      <c r="B518" s="56"/>
      <c r="C518" s="57" t="s">
        <v>74</v>
      </c>
      <c r="D518" s="40" t="s">
        <v>2</v>
      </c>
      <c r="E518" s="57" t="s">
        <v>5</v>
      </c>
      <c r="F518" s="53" t="s">
        <v>4</v>
      </c>
      <c r="G518" s="58">
        <v>979.20174999999995</v>
      </c>
      <c r="H518" s="57">
        <v>6</v>
      </c>
      <c r="I518" s="54">
        <v>0</v>
      </c>
      <c r="K518" s="60"/>
    </row>
    <row r="519" spans="1:11" x14ac:dyDescent="0.35">
      <c r="A519" s="59">
        <f t="shared" ref="A519:A526" si="57">DATE(2025,4,27)</f>
        <v>45774</v>
      </c>
      <c r="B519" s="56"/>
      <c r="C519" s="57" t="s">
        <v>86</v>
      </c>
      <c r="D519" s="40" t="s">
        <v>2</v>
      </c>
      <c r="E519" s="57" t="s">
        <v>5</v>
      </c>
      <c r="F519" s="53" t="s">
        <v>4</v>
      </c>
      <c r="G519" s="58">
        <v>259.75114400000001</v>
      </c>
      <c r="H519" s="57">
        <v>100</v>
      </c>
      <c r="I519" s="54">
        <v>0</v>
      </c>
      <c r="K519" s="60"/>
    </row>
    <row r="520" spans="1:11" x14ac:dyDescent="0.35">
      <c r="A520" s="59">
        <f t="shared" si="57"/>
        <v>45774</v>
      </c>
      <c r="B520" s="56"/>
      <c r="C520" s="57" t="s">
        <v>76</v>
      </c>
      <c r="D520" s="40" t="s">
        <v>2</v>
      </c>
      <c r="E520" s="57" t="s">
        <v>5</v>
      </c>
      <c r="F520" s="53" t="s">
        <v>4</v>
      </c>
      <c r="G520" s="58">
        <v>70.256500000000003</v>
      </c>
      <c r="H520" s="57">
        <v>1</v>
      </c>
      <c r="I520" s="54">
        <v>0</v>
      </c>
      <c r="K520" s="60"/>
    </row>
    <row r="521" spans="1:11" x14ac:dyDescent="0.35">
      <c r="A521" s="59">
        <f t="shared" si="57"/>
        <v>45774</v>
      </c>
      <c r="B521" s="56"/>
      <c r="C521" s="57" t="s">
        <v>85</v>
      </c>
      <c r="D521" s="40" t="s">
        <v>2</v>
      </c>
      <c r="E521" s="57" t="s">
        <v>5</v>
      </c>
      <c r="F521" s="53" t="s">
        <v>4</v>
      </c>
      <c r="G521" s="58">
        <v>192.95936770833299</v>
      </c>
      <c r="H521" s="57">
        <v>192</v>
      </c>
      <c r="I521" s="54">
        <v>0</v>
      </c>
      <c r="K521" s="60"/>
    </row>
    <row r="522" spans="1:11" x14ac:dyDescent="0.35">
      <c r="A522" s="59">
        <f t="shared" si="57"/>
        <v>45774</v>
      </c>
      <c r="B522" s="56"/>
      <c r="C522" s="57" t="s">
        <v>83</v>
      </c>
      <c r="D522" s="40" t="s">
        <v>2</v>
      </c>
      <c r="E522" s="57" t="s">
        <v>5</v>
      </c>
      <c r="F522" s="53" t="s">
        <v>4</v>
      </c>
      <c r="G522" s="58">
        <v>14.524827999999999</v>
      </c>
      <c r="H522" s="57">
        <v>100</v>
      </c>
      <c r="I522" s="54">
        <v>0</v>
      </c>
      <c r="K522" s="60"/>
    </row>
    <row r="523" spans="1:11" x14ac:dyDescent="0.35">
      <c r="A523" s="59">
        <f t="shared" si="57"/>
        <v>45774</v>
      </c>
      <c r="B523" s="56"/>
      <c r="C523" s="57" t="s">
        <v>71</v>
      </c>
      <c r="D523" s="40" t="s">
        <v>2</v>
      </c>
      <c r="E523" s="57" t="s">
        <v>5</v>
      </c>
      <c r="F523" s="53" t="s">
        <v>4</v>
      </c>
      <c r="G523" s="58">
        <v>271.79648281250002</v>
      </c>
      <c r="H523" s="57">
        <v>192</v>
      </c>
      <c r="I523" s="54">
        <v>0</v>
      </c>
      <c r="K523" s="60"/>
    </row>
    <row r="524" spans="1:11" x14ac:dyDescent="0.35">
      <c r="A524" s="59">
        <f t="shared" si="57"/>
        <v>45774</v>
      </c>
      <c r="B524" s="56"/>
      <c r="C524" s="57" t="s">
        <v>72</v>
      </c>
      <c r="D524" s="40" t="s">
        <v>2</v>
      </c>
      <c r="E524" s="57" t="s">
        <v>5</v>
      </c>
      <c r="F524" s="53" t="s">
        <v>4</v>
      </c>
      <c r="G524" s="58">
        <v>66.9465</v>
      </c>
      <c r="H524" s="57">
        <v>1</v>
      </c>
      <c r="I524" s="54">
        <v>0</v>
      </c>
      <c r="K524" s="60"/>
    </row>
    <row r="525" spans="1:11" x14ac:dyDescent="0.35">
      <c r="A525" s="59">
        <f t="shared" si="57"/>
        <v>45774</v>
      </c>
      <c r="B525" s="56"/>
      <c r="C525" s="57" t="s">
        <v>70</v>
      </c>
      <c r="D525" s="40" t="s">
        <v>2</v>
      </c>
      <c r="E525" s="57" t="s">
        <v>5</v>
      </c>
      <c r="F525" s="53" t="s">
        <v>4</v>
      </c>
      <c r="G525" s="58">
        <v>803.88618750000001</v>
      </c>
      <c r="H525" s="57">
        <v>8</v>
      </c>
      <c r="I525" s="54">
        <v>0</v>
      </c>
      <c r="K525" s="60"/>
    </row>
    <row r="526" spans="1:11" x14ac:dyDescent="0.35">
      <c r="A526" s="59">
        <f t="shared" si="57"/>
        <v>45774</v>
      </c>
      <c r="B526" s="56"/>
      <c r="C526" s="57" t="s">
        <v>75</v>
      </c>
      <c r="D526" s="40" t="s">
        <v>2</v>
      </c>
      <c r="E526" s="57" t="s">
        <v>5</v>
      </c>
      <c r="F526" s="53" t="s">
        <v>4</v>
      </c>
      <c r="G526" s="58">
        <v>154.55074999999999</v>
      </c>
      <c r="H526" s="57">
        <v>2</v>
      </c>
      <c r="I526" s="54">
        <v>0</v>
      </c>
      <c r="K526" s="60"/>
    </row>
    <row r="527" spans="1:11" x14ac:dyDescent="0.35">
      <c r="A527" s="59">
        <f>DATE(2025,4,28)</f>
        <v>45775</v>
      </c>
      <c r="B527" s="56"/>
      <c r="C527" s="57" t="s">
        <v>85</v>
      </c>
      <c r="D527" s="40" t="s">
        <v>2</v>
      </c>
      <c r="E527" s="57" t="s">
        <v>5</v>
      </c>
      <c r="F527" s="53" t="s">
        <v>4</v>
      </c>
      <c r="G527" s="58">
        <v>204.25000743243299</v>
      </c>
      <c r="H527" s="57">
        <v>296</v>
      </c>
      <c r="I527" s="54">
        <v>0</v>
      </c>
      <c r="K527" s="60"/>
    </row>
    <row r="528" spans="1:11" x14ac:dyDescent="0.35">
      <c r="A528" s="59">
        <f t="shared" ref="A528:A536" si="58">DATE(2025,4,28)</f>
        <v>45775</v>
      </c>
      <c r="B528" s="56"/>
      <c r="C528" s="57" t="s">
        <v>74</v>
      </c>
      <c r="D528" s="40" t="s">
        <v>2</v>
      </c>
      <c r="E528" s="57" t="s">
        <v>5</v>
      </c>
      <c r="F528" s="53" t="s">
        <v>4</v>
      </c>
      <c r="G528" s="58">
        <v>354.76165909090901</v>
      </c>
      <c r="H528" s="57">
        <v>22</v>
      </c>
      <c r="I528" s="54">
        <v>0</v>
      </c>
      <c r="K528" s="60"/>
    </row>
    <row r="529" spans="1:11" x14ac:dyDescent="0.35">
      <c r="A529" s="59">
        <f t="shared" si="58"/>
        <v>45775</v>
      </c>
      <c r="B529" s="56"/>
      <c r="C529" s="57" t="s">
        <v>83</v>
      </c>
      <c r="D529" s="40" t="s">
        <v>2</v>
      </c>
      <c r="E529" s="57" t="s">
        <v>5</v>
      </c>
      <c r="F529" s="53" t="s">
        <v>4</v>
      </c>
      <c r="G529" s="58">
        <v>16.192501</v>
      </c>
      <c r="H529" s="57">
        <v>100</v>
      </c>
      <c r="I529" s="54">
        <v>0</v>
      </c>
      <c r="K529" s="60"/>
    </row>
    <row r="530" spans="1:11" x14ac:dyDescent="0.35">
      <c r="A530" s="59">
        <f t="shared" si="58"/>
        <v>45775</v>
      </c>
      <c r="B530" s="56"/>
      <c r="C530" s="57" t="s">
        <v>86</v>
      </c>
      <c r="D530" s="40" t="s">
        <v>2</v>
      </c>
      <c r="E530" s="57" t="s">
        <v>5</v>
      </c>
      <c r="F530" s="53" t="s">
        <v>4</v>
      </c>
      <c r="G530" s="58">
        <v>268.42952178217803</v>
      </c>
      <c r="H530" s="57">
        <v>101</v>
      </c>
      <c r="I530" s="54">
        <v>0</v>
      </c>
      <c r="K530" s="60"/>
    </row>
    <row r="531" spans="1:11" x14ac:dyDescent="0.35">
      <c r="A531" s="59">
        <f t="shared" si="58"/>
        <v>45775</v>
      </c>
      <c r="B531" s="56"/>
      <c r="C531" s="57" t="s">
        <v>71</v>
      </c>
      <c r="D531" s="40" t="s">
        <v>2</v>
      </c>
      <c r="E531" s="57" t="s">
        <v>5</v>
      </c>
      <c r="F531" s="53" t="s">
        <v>4</v>
      </c>
      <c r="G531" s="58">
        <v>273.62532837837801</v>
      </c>
      <c r="H531" s="57">
        <v>296</v>
      </c>
      <c r="I531" s="54">
        <v>0</v>
      </c>
      <c r="K531" s="60"/>
    </row>
    <row r="532" spans="1:11" x14ac:dyDescent="0.35">
      <c r="A532" s="59">
        <f t="shared" si="58"/>
        <v>45775</v>
      </c>
      <c r="B532" s="56"/>
      <c r="C532" s="57" t="s">
        <v>76</v>
      </c>
      <c r="D532" s="40" t="s">
        <v>2</v>
      </c>
      <c r="E532" s="57" t="s">
        <v>5</v>
      </c>
      <c r="F532" s="53" t="s">
        <v>4</v>
      </c>
      <c r="G532" s="58">
        <v>28.856999999999999</v>
      </c>
      <c r="H532" s="57">
        <v>4</v>
      </c>
      <c r="I532" s="54">
        <v>0</v>
      </c>
      <c r="K532" s="60"/>
    </row>
    <row r="533" spans="1:11" x14ac:dyDescent="0.35">
      <c r="A533" s="59">
        <f t="shared" si="58"/>
        <v>45775</v>
      </c>
      <c r="B533" s="56"/>
      <c r="C533" s="57" t="s">
        <v>72</v>
      </c>
      <c r="D533" s="40" t="s">
        <v>2</v>
      </c>
      <c r="E533" s="57" t="s">
        <v>5</v>
      </c>
      <c r="F533" s="53" t="s">
        <v>4</v>
      </c>
      <c r="G533" s="58">
        <v>33.6622428571429</v>
      </c>
      <c r="H533" s="57">
        <v>7</v>
      </c>
      <c r="I533" s="54">
        <v>0</v>
      </c>
      <c r="K533" s="60"/>
    </row>
    <row r="534" spans="1:11" x14ac:dyDescent="0.35">
      <c r="A534" s="59">
        <f t="shared" si="58"/>
        <v>45775</v>
      </c>
      <c r="B534" s="56"/>
      <c r="C534" s="57" t="s">
        <v>70</v>
      </c>
      <c r="D534" s="40" t="s">
        <v>2</v>
      </c>
      <c r="E534" s="57" t="s">
        <v>5</v>
      </c>
      <c r="F534" s="53" t="s">
        <v>4</v>
      </c>
      <c r="G534" s="58">
        <v>476.953268421053</v>
      </c>
      <c r="H534" s="57">
        <v>19</v>
      </c>
      <c r="I534" s="54">
        <v>0</v>
      </c>
      <c r="K534" s="60"/>
    </row>
    <row r="535" spans="1:11" x14ac:dyDescent="0.35">
      <c r="A535" s="59">
        <f t="shared" si="58"/>
        <v>45775</v>
      </c>
      <c r="B535" s="56"/>
      <c r="C535" s="57" t="s">
        <v>75</v>
      </c>
      <c r="D535" s="40" t="s">
        <v>2</v>
      </c>
      <c r="E535" s="57" t="s">
        <v>5</v>
      </c>
      <c r="F535" s="53" t="s">
        <v>4</v>
      </c>
      <c r="G535" s="58">
        <v>179.03676250000001</v>
      </c>
      <c r="H535" s="57">
        <v>8</v>
      </c>
      <c r="I535" s="54">
        <v>0</v>
      </c>
      <c r="K535" s="60"/>
    </row>
    <row r="536" spans="1:11" x14ac:dyDescent="0.35">
      <c r="A536" s="59">
        <f t="shared" si="58"/>
        <v>45775</v>
      </c>
      <c r="B536" s="56"/>
      <c r="C536" s="57" t="s">
        <v>73</v>
      </c>
      <c r="D536" s="40" t="s">
        <v>2</v>
      </c>
      <c r="E536" s="57" t="s">
        <v>5</v>
      </c>
      <c r="F536" s="53" t="s">
        <v>4</v>
      </c>
      <c r="G536" s="58">
        <v>48.832299999999996</v>
      </c>
      <c r="H536" s="57">
        <v>3</v>
      </c>
      <c r="I536" s="54">
        <v>0</v>
      </c>
      <c r="K536" s="60"/>
    </row>
    <row r="537" spans="1:11" x14ac:dyDescent="0.35">
      <c r="A537" s="59">
        <f>DATE(2025,4,29)</f>
        <v>45776</v>
      </c>
      <c r="B537" s="56"/>
      <c r="C537" s="57" t="s">
        <v>75</v>
      </c>
      <c r="D537" s="40" t="s">
        <v>2</v>
      </c>
      <c r="E537" s="57" t="s">
        <v>5</v>
      </c>
      <c r="F537" s="53" t="s">
        <v>4</v>
      </c>
      <c r="G537" s="58">
        <v>190.35707500000001</v>
      </c>
      <c r="H537" s="57">
        <v>4</v>
      </c>
      <c r="I537" s="54">
        <v>0</v>
      </c>
      <c r="K537" s="60"/>
    </row>
    <row r="538" spans="1:11" x14ac:dyDescent="0.35">
      <c r="A538" s="59">
        <f t="shared" ref="A538:A546" si="59">DATE(2025,4,29)</f>
        <v>45776</v>
      </c>
      <c r="B538" s="56"/>
      <c r="C538" s="57" t="s">
        <v>85</v>
      </c>
      <c r="D538" s="40" t="s">
        <v>2</v>
      </c>
      <c r="E538" s="57" t="s">
        <v>5</v>
      </c>
      <c r="F538" s="53" t="s">
        <v>4</v>
      </c>
      <c r="G538" s="58">
        <v>215.825592</v>
      </c>
      <c r="H538" s="57">
        <v>275</v>
      </c>
      <c r="I538" s="54">
        <v>0</v>
      </c>
      <c r="K538" s="60"/>
    </row>
    <row r="539" spans="1:11" x14ac:dyDescent="0.35">
      <c r="A539" s="59">
        <f t="shared" si="59"/>
        <v>45776</v>
      </c>
      <c r="B539" s="56"/>
      <c r="C539" s="57" t="s">
        <v>74</v>
      </c>
      <c r="D539" s="40" t="s">
        <v>2</v>
      </c>
      <c r="E539" s="57" t="s">
        <v>5</v>
      </c>
      <c r="F539" s="53" t="s">
        <v>4</v>
      </c>
      <c r="G539" s="58">
        <v>608.07015833333298</v>
      </c>
      <c r="H539" s="57">
        <v>12</v>
      </c>
      <c r="I539" s="54">
        <v>0</v>
      </c>
      <c r="K539" s="60"/>
    </row>
    <row r="540" spans="1:11" x14ac:dyDescent="0.35">
      <c r="A540" s="59">
        <f t="shared" si="59"/>
        <v>45776</v>
      </c>
      <c r="B540" s="56"/>
      <c r="C540" s="57" t="s">
        <v>71</v>
      </c>
      <c r="D540" s="40" t="s">
        <v>2</v>
      </c>
      <c r="E540" s="57" t="s">
        <v>5</v>
      </c>
      <c r="F540" s="53" t="s">
        <v>4</v>
      </c>
      <c r="G540" s="58">
        <v>306.56467454545401</v>
      </c>
      <c r="H540" s="57">
        <v>275</v>
      </c>
      <c r="I540" s="54">
        <v>0</v>
      </c>
      <c r="K540" s="60"/>
    </row>
    <row r="541" spans="1:11" x14ac:dyDescent="0.35">
      <c r="A541" s="59">
        <f t="shared" si="59"/>
        <v>45776</v>
      </c>
      <c r="B541" s="56"/>
      <c r="C541" s="57" t="s">
        <v>76</v>
      </c>
      <c r="D541" s="40" t="s">
        <v>2</v>
      </c>
      <c r="E541" s="57" t="s">
        <v>5</v>
      </c>
      <c r="F541" s="53" t="s">
        <v>4</v>
      </c>
      <c r="G541" s="58">
        <v>70.134249999999994</v>
      </c>
      <c r="H541" s="57">
        <v>2</v>
      </c>
      <c r="I541" s="54">
        <v>0</v>
      </c>
      <c r="K541" s="60"/>
    </row>
    <row r="542" spans="1:11" x14ac:dyDescent="0.35">
      <c r="A542" s="59">
        <f t="shared" si="59"/>
        <v>45776</v>
      </c>
      <c r="B542" s="56"/>
      <c r="C542" s="57" t="s">
        <v>86</v>
      </c>
      <c r="D542" s="40" t="s">
        <v>2</v>
      </c>
      <c r="E542" s="57" t="s">
        <v>5</v>
      </c>
      <c r="F542" s="53" t="s">
        <v>4</v>
      </c>
      <c r="G542" s="58">
        <v>300.09043235294098</v>
      </c>
      <c r="H542" s="57">
        <v>102</v>
      </c>
      <c r="I542" s="54">
        <v>0</v>
      </c>
      <c r="K542" s="60"/>
    </row>
    <row r="543" spans="1:11" x14ac:dyDescent="0.35">
      <c r="A543" s="59">
        <f t="shared" si="59"/>
        <v>45776</v>
      </c>
      <c r="B543" s="56"/>
      <c r="C543" s="57" t="s">
        <v>83</v>
      </c>
      <c r="D543" s="40" t="s">
        <v>2</v>
      </c>
      <c r="E543" s="57" t="s">
        <v>5</v>
      </c>
      <c r="F543" s="53" t="s">
        <v>4</v>
      </c>
      <c r="G543" s="58">
        <v>15.504607</v>
      </c>
      <c r="H543" s="57">
        <v>100</v>
      </c>
      <c r="I543" s="54">
        <v>0</v>
      </c>
      <c r="K543" s="60"/>
    </row>
    <row r="544" spans="1:11" x14ac:dyDescent="0.35">
      <c r="A544" s="59">
        <f t="shared" si="59"/>
        <v>45776</v>
      </c>
      <c r="B544" s="56"/>
      <c r="C544" s="57" t="s">
        <v>72</v>
      </c>
      <c r="D544" s="40" t="s">
        <v>2</v>
      </c>
      <c r="E544" s="57" t="s">
        <v>5</v>
      </c>
      <c r="F544" s="53" t="s">
        <v>4</v>
      </c>
      <c r="G544" s="58">
        <v>51.670160000000003</v>
      </c>
      <c r="H544" s="57">
        <v>5</v>
      </c>
      <c r="I544" s="54">
        <v>0</v>
      </c>
      <c r="K544" s="60"/>
    </row>
    <row r="545" spans="1:11" x14ac:dyDescent="0.35">
      <c r="A545" s="59">
        <f t="shared" si="59"/>
        <v>45776</v>
      </c>
      <c r="B545" s="56"/>
      <c r="C545" s="57" t="s">
        <v>70</v>
      </c>
      <c r="D545" s="40" t="s">
        <v>2</v>
      </c>
      <c r="E545" s="57" t="s">
        <v>5</v>
      </c>
      <c r="F545" s="53" t="s">
        <v>4</v>
      </c>
      <c r="G545" s="58">
        <v>472.37342105263201</v>
      </c>
      <c r="H545" s="57">
        <v>19</v>
      </c>
      <c r="I545" s="54">
        <v>0</v>
      </c>
      <c r="K545" s="60"/>
    </row>
    <row r="546" spans="1:11" x14ac:dyDescent="0.35">
      <c r="A546" s="59">
        <f t="shared" si="59"/>
        <v>45776</v>
      </c>
      <c r="B546" s="56"/>
      <c r="C546" s="57" t="s">
        <v>73</v>
      </c>
      <c r="D546" s="40" t="s">
        <v>2</v>
      </c>
      <c r="E546" s="57" t="s">
        <v>5</v>
      </c>
      <c r="F546" s="53" t="s">
        <v>4</v>
      </c>
      <c r="G546" s="58">
        <v>60.112400000000001</v>
      </c>
      <c r="H546" s="57">
        <v>2</v>
      </c>
      <c r="I546" s="54">
        <v>0</v>
      </c>
      <c r="K546" s="60"/>
    </row>
    <row r="547" spans="1:11" x14ac:dyDescent="0.35">
      <c r="A547" s="59">
        <f>DATE(2025,4,30)</f>
        <v>45777</v>
      </c>
      <c r="B547" s="56"/>
      <c r="C547" s="57" t="s">
        <v>85</v>
      </c>
      <c r="D547" s="40" t="s">
        <v>2</v>
      </c>
      <c r="E547" s="57" t="s">
        <v>5</v>
      </c>
      <c r="F547" s="53" t="s">
        <v>4</v>
      </c>
      <c r="G547" s="58">
        <v>223.39259565217401</v>
      </c>
      <c r="H547" s="57">
        <v>299</v>
      </c>
      <c r="I547" s="54">
        <v>0</v>
      </c>
      <c r="K547" s="60"/>
    </row>
    <row r="548" spans="1:11" x14ac:dyDescent="0.35">
      <c r="A548" s="59">
        <f t="shared" ref="A548:A555" si="60">DATE(2025,4,30)</f>
        <v>45777</v>
      </c>
      <c r="B548" s="56"/>
      <c r="C548" s="57" t="s">
        <v>70</v>
      </c>
      <c r="D548" s="40" t="s">
        <v>2</v>
      </c>
      <c r="E548" s="57" t="s">
        <v>5</v>
      </c>
      <c r="F548" s="53" t="s">
        <v>4</v>
      </c>
      <c r="G548" s="58">
        <v>466.45643888888901</v>
      </c>
      <c r="H548" s="57">
        <v>18</v>
      </c>
      <c r="I548" s="54">
        <v>0</v>
      </c>
      <c r="K548" s="60"/>
    </row>
    <row r="549" spans="1:11" x14ac:dyDescent="0.35">
      <c r="A549" s="59">
        <f t="shared" si="60"/>
        <v>45777</v>
      </c>
      <c r="B549" s="56"/>
      <c r="C549" s="57" t="s">
        <v>75</v>
      </c>
      <c r="D549" s="40" t="s">
        <v>2</v>
      </c>
      <c r="E549" s="57" t="s">
        <v>5</v>
      </c>
      <c r="F549" s="53" t="s">
        <v>4</v>
      </c>
      <c r="G549" s="58">
        <v>145.376566666667</v>
      </c>
      <c r="H549" s="57">
        <v>3</v>
      </c>
      <c r="I549" s="54">
        <v>0</v>
      </c>
      <c r="K549" s="60"/>
    </row>
    <row r="550" spans="1:11" x14ac:dyDescent="0.35">
      <c r="A550" s="59">
        <f t="shared" si="60"/>
        <v>45777</v>
      </c>
      <c r="B550" s="56"/>
      <c r="C550" s="57" t="s">
        <v>83</v>
      </c>
      <c r="D550" s="40" t="s">
        <v>2</v>
      </c>
      <c r="E550" s="57" t="s">
        <v>5</v>
      </c>
      <c r="F550" s="53" t="s">
        <v>4</v>
      </c>
      <c r="G550" s="58">
        <v>14.957437000000001</v>
      </c>
      <c r="H550" s="57">
        <v>100</v>
      </c>
      <c r="I550" s="54">
        <v>0</v>
      </c>
      <c r="K550" s="60"/>
    </row>
    <row r="551" spans="1:11" x14ac:dyDescent="0.35">
      <c r="A551" s="59">
        <f t="shared" si="60"/>
        <v>45777</v>
      </c>
      <c r="B551" s="56"/>
      <c r="C551" s="57" t="s">
        <v>71</v>
      </c>
      <c r="D551" s="40" t="s">
        <v>2</v>
      </c>
      <c r="E551" s="57" t="s">
        <v>5</v>
      </c>
      <c r="F551" s="53" t="s">
        <v>4</v>
      </c>
      <c r="G551" s="58">
        <v>326.75547123745798</v>
      </c>
      <c r="H551" s="57">
        <v>299</v>
      </c>
      <c r="I551" s="54">
        <v>0</v>
      </c>
      <c r="K551" s="60"/>
    </row>
    <row r="552" spans="1:11" x14ac:dyDescent="0.35">
      <c r="A552" s="59">
        <f t="shared" si="60"/>
        <v>45777</v>
      </c>
      <c r="B552" s="56"/>
      <c r="C552" s="57" t="s">
        <v>74</v>
      </c>
      <c r="D552" s="40" t="s">
        <v>2</v>
      </c>
      <c r="E552" s="57" t="s">
        <v>5</v>
      </c>
      <c r="F552" s="53" t="s">
        <v>4</v>
      </c>
      <c r="G552" s="58">
        <v>856.5005625</v>
      </c>
      <c r="H552" s="57">
        <v>8</v>
      </c>
      <c r="I552" s="54">
        <v>0</v>
      </c>
      <c r="K552" s="60"/>
    </row>
    <row r="553" spans="1:11" x14ac:dyDescent="0.35">
      <c r="A553" s="59">
        <f t="shared" si="60"/>
        <v>45777</v>
      </c>
      <c r="B553" s="56"/>
      <c r="C553" s="57" t="s">
        <v>76</v>
      </c>
      <c r="D553" s="40" t="s">
        <v>2</v>
      </c>
      <c r="E553" s="57" t="s">
        <v>5</v>
      </c>
      <c r="F553" s="53" t="s">
        <v>4</v>
      </c>
      <c r="G553" s="58">
        <v>48.776249999999997</v>
      </c>
      <c r="H553" s="57">
        <v>2</v>
      </c>
      <c r="I553" s="54">
        <v>0</v>
      </c>
      <c r="K553" s="60"/>
    </row>
    <row r="554" spans="1:11" x14ac:dyDescent="0.35">
      <c r="A554" s="59">
        <f t="shared" si="60"/>
        <v>45777</v>
      </c>
      <c r="B554" s="56"/>
      <c r="C554" s="57" t="s">
        <v>86</v>
      </c>
      <c r="D554" s="40" t="s">
        <v>2</v>
      </c>
      <c r="E554" s="57" t="s">
        <v>5</v>
      </c>
      <c r="F554" s="53" t="s">
        <v>4</v>
      </c>
      <c r="G554" s="58">
        <v>310.92959100000002</v>
      </c>
      <c r="H554" s="57">
        <v>100</v>
      </c>
      <c r="I554" s="54">
        <v>0</v>
      </c>
      <c r="K554" s="60"/>
    </row>
    <row r="555" spans="1:11" x14ac:dyDescent="0.35">
      <c r="A555" s="59">
        <f t="shared" si="60"/>
        <v>45777</v>
      </c>
      <c r="B555" s="56"/>
      <c r="C555" s="57" t="s">
        <v>72</v>
      </c>
      <c r="D555" s="40" t="s">
        <v>2</v>
      </c>
      <c r="E555" s="57" t="s">
        <v>5</v>
      </c>
      <c r="F555" s="53" t="s">
        <v>4</v>
      </c>
      <c r="G555" s="58">
        <v>58.243466666666698</v>
      </c>
      <c r="H555" s="57">
        <v>3</v>
      </c>
      <c r="I555" s="54">
        <v>0</v>
      </c>
      <c r="K555" s="60"/>
    </row>
    <row r="556" spans="1:11" x14ac:dyDescent="0.35">
      <c r="A556" s="59">
        <f>DATE(2025,5,1)</f>
        <v>45778</v>
      </c>
      <c r="B556" s="56"/>
      <c r="C556" s="57" t="s">
        <v>72</v>
      </c>
      <c r="D556" s="40" t="s">
        <v>2</v>
      </c>
      <c r="E556" s="57" t="s">
        <v>5</v>
      </c>
      <c r="F556" s="53" t="s">
        <v>4</v>
      </c>
      <c r="G556" s="58">
        <v>83.722300000000004</v>
      </c>
      <c r="H556" s="57">
        <v>1</v>
      </c>
      <c r="I556" s="54">
        <v>0</v>
      </c>
      <c r="K556" s="60"/>
    </row>
    <row r="557" spans="1:11" x14ac:dyDescent="0.35">
      <c r="A557" s="59">
        <f t="shared" ref="A557:A562" si="61">DATE(2025,5,1)</f>
        <v>45778</v>
      </c>
      <c r="B557" s="56"/>
      <c r="C557" s="57" t="s">
        <v>70</v>
      </c>
      <c r="D557" s="40" t="s">
        <v>2</v>
      </c>
      <c r="E557" s="57" t="s">
        <v>5</v>
      </c>
      <c r="F557" s="53" t="s">
        <v>4</v>
      </c>
      <c r="G557" s="58">
        <v>416.895052941176</v>
      </c>
      <c r="H557" s="57">
        <v>17</v>
      </c>
      <c r="I557" s="54">
        <v>0</v>
      </c>
      <c r="K557" s="60"/>
    </row>
    <row r="558" spans="1:11" x14ac:dyDescent="0.35">
      <c r="A558" s="59">
        <f t="shared" si="61"/>
        <v>45778</v>
      </c>
      <c r="B558" s="56"/>
      <c r="C558" s="57" t="s">
        <v>83</v>
      </c>
      <c r="D558" s="40" t="s">
        <v>2</v>
      </c>
      <c r="E558" s="57" t="s">
        <v>5</v>
      </c>
      <c r="F558" s="53" t="s">
        <v>4</v>
      </c>
      <c r="G558" s="58">
        <v>14.897874</v>
      </c>
      <c r="H558" s="57">
        <v>100</v>
      </c>
      <c r="I558" s="54">
        <v>0</v>
      </c>
      <c r="K558" s="60"/>
    </row>
    <row r="559" spans="1:11" x14ac:dyDescent="0.35">
      <c r="A559" s="59">
        <f t="shared" si="61"/>
        <v>45778</v>
      </c>
      <c r="B559" s="56"/>
      <c r="C559" s="57" t="s">
        <v>74</v>
      </c>
      <c r="D559" s="40" t="s">
        <v>2</v>
      </c>
      <c r="E559" s="57" t="s">
        <v>5</v>
      </c>
      <c r="F559" s="53" t="s">
        <v>4</v>
      </c>
      <c r="G559" s="58">
        <v>30.967400000000001</v>
      </c>
      <c r="H559" s="57">
        <v>1</v>
      </c>
      <c r="I559" s="54">
        <v>0</v>
      </c>
      <c r="K559" s="60"/>
    </row>
    <row r="560" spans="1:11" x14ac:dyDescent="0.35">
      <c r="A560" s="59">
        <f t="shared" si="61"/>
        <v>45778</v>
      </c>
      <c r="B560" s="56"/>
      <c r="C560" s="57" t="s">
        <v>85</v>
      </c>
      <c r="D560" s="40" t="s">
        <v>2</v>
      </c>
      <c r="E560" s="57" t="s">
        <v>5</v>
      </c>
      <c r="F560" s="53" t="s">
        <v>4</v>
      </c>
      <c r="G560" s="58">
        <v>200.19734492753599</v>
      </c>
      <c r="H560" s="57">
        <v>276</v>
      </c>
      <c r="I560" s="54">
        <v>0</v>
      </c>
      <c r="K560" s="60"/>
    </row>
    <row r="561" spans="1:11" x14ac:dyDescent="0.35">
      <c r="A561" s="59">
        <f t="shared" si="61"/>
        <v>45778</v>
      </c>
      <c r="B561" s="56"/>
      <c r="C561" s="57" t="s">
        <v>71</v>
      </c>
      <c r="D561" s="40" t="s">
        <v>2</v>
      </c>
      <c r="E561" s="57" t="s">
        <v>5</v>
      </c>
      <c r="F561" s="53" t="s">
        <v>4</v>
      </c>
      <c r="G561" s="58">
        <v>255.14809492753599</v>
      </c>
      <c r="H561" s="57">
        <v>276</v>
      </c>
      <c r="I561" s="54">
        <v>0</v>
      </c>
      <c r="K561" s="60"/>
    </row>
    <row r="562" spans="1:11" x14ac:dyDescent="0.35">
      <c r="A562" s="59">
        <f t="shared" si="61"/>
        <v>45778</v>
      </c>
      <c r="B562" s="56"/>
      <c r="C562" s="57" t="s">
        <v>86</v>
      </c>
      <c r="D562" s="40" t="s">
        <v>2</v>
      </c>
      <c r="E562" s="57" t="s">
        <v>5</v>
      </c>
      <c r="F562" s="53" t="s">
        <v>4</v>
      </c>
      <c r="G562" s="58">
        <v>269.10354899999999</v>
      </c>
      <c r="H562" s="57">
        <v>100</v>
      </c>
      <c r="I562" s="54">
        <v>0</v>
      </c>
      <c r="K562" s="60"/>
    </row>
    <row r="563" spans="1:11" x14ac:dyDescent="0.35">
      <c r="A563" s="59">
        <f>DATE(2025,5,2)</f>
        <v>45779</v>
      </c>
      <c r="B563" s="56"/>
      <c r="C563" s="57" t="s">
        <v>70</v>
      </c>
      <c r="D563" s="40" t="s">
        <v>2</v>
      </c>
      <c r="E563" s="57" t="s">
        <v>5</v>
      </c>
      <c r="F563" s="53" t="s">
        <v>4</v>
      </c>
      <c r="G563" s="58">
        <v>618.64870555555603</v>
      </c>
      <c r="H563" s="57">
        <v>18</v>
      </c>
      <c r="I563" s="54">
        <v>0</v>
      </c>
      <c r="K563" s="60"/>
    </row>
    <row r="564" spans="1:11" x14ac:dyDescent="0.35">
      <c r="A564" s="59">
        <f t="shared" ref="A564:A572" si="62">DATE(2025,5,2)</f>
        <v>45779</v>
      </c>
      <c r="B564" s="56"/>
      <c r="C564" s="57" t="s">
        <v>72</v>
      </c>
      <c r="D564" s="40" t="s">
        <v>2</v>
      </c>
      <c r="E564" s="57" t="s">
        <v>5</v>
      </c>
      <c r="F564" s="53" t="s">
        <v>4</v>
      </c>
      <c r="G564" s="58">
        <v>156.1866</v>
      </c>
      <c r="H564" s="57">
        <v>2</v>
      </c>
      <c r="I564" s="54">
        <v>0</v>
      </c>
      <c r="K564" s="60"/>
    </row>
    <row r="565" spans="1:11" x14ac:dyDescent="0.35">
      <c r="A565" s="59">
        <f t="shared" si="62"/>
        <v>45779</v>
      </c>
      <c r="B565" s="56"/>
      <c r="C565" s="57" t="s">
        <v>75</v>
      </c>
      <c r="D565" s="40" t="s">
        <v>2</v>
      </c>
      <c r="E565" s="57" t="s">
        <v>5</v>
      </c>
      <c r="F565" s="53" t="s">
        <v>4</v>
      </c>
      <c r="G565" s="58">
        <v>245.8604</v>
      </c>
      <c r="H565" s="57">
        <v>2</v>
      </c>
      <c r="I565" s="54">
        <v>0</v>
      </c>
      <c r="K565" s="60"/>
    </row>
    <row r="566" spans="1:11" x14ac:dyDescent="0.35">
      <c r="A566" s="59">
        <f t="shared" si="62"/>
        <v>45779</v>
      </c>
      <c r="B566" s="56"/>
      <c r="C566" s="57" t="s">
        <v>83</v>
      </c>
      <c r="D566" s="40" t="s">
        <v>2</v>
      </c>
      <c r="E566" s="57" t="s">
        <v>5</v>
      </c>
      <c r="F566" s="53" t="s">
        <v>4</v>
      </c>
      <c r="G566" s="58">
        <v>17.501671999999999</v>
      </c>
      <c r="H566" s="57">
        <v>100</v>
      </c>
      <c r="I566" s="54">
        <v>0</v>
      </c>
      <c r="K566" s="60"/>
    </row>
    <row r="567" spans="1:11" x14ac:dyDescent="0.35">
      <c r="A567" s="59">
        <f t="shared" si="62"/>
        <v>45779</v>
      </c>
      <c r="B567" s="56"/>
      <c r="C567" s="57" t="s">
        <v>85</v>
      </c>
      <c r="D567" s="40" t="s">
        <v>2</v>
      </c>
      <c r="E567" s="57" t="s">
        <v>5</v>
      </c>
      <c r="F567" s="53" t="s">
        <v>4</v>
      </c>
      <c r="G567" s="58">
        <v>212.61020641891901</v>
      </c>
      <c r="H567" s="57">
        <v>296</v>
      </c>
      <c r="I567" s="54">
        <v>0</v>
      </c>
      <c r="K567" s="60"/>
    </row>
    <row r="568" spans="1:11" x14ac:dyDescent="0.35">
      <c r="A568" s="59">
        <f t="shared" si="62"/>
        <v>45779</v>
      </c>
      <c r="B568" s="56"/>
      <c r="C568" s="57" t="s">
        <v>74</v>
      </c>
      <c r="D568" s="40" t="s">
        <v>2</v>
      </c>
      <c r="E568" s="57" t="s">
        <v>5</v>
      </c>
      <c r="F568" s="53" t="s">
        <v>4</v>
      </c>
      <c r="G568" s="58">
        <v>189.97489999999999</v>
      </c>
      <c r="H568" s="57">
        <v>5</v>
      </c>
      <c r="I568" s="54">
        <v>0</v>
      </c>
      <c r="K568" s="60"/>
    </row>
    <row r="569" spans="1:11" x14ac:dyDescent="0.35">
      <c r="A569" s="59">
        <f t="shared" si="62"/>
        <v>45779</v>
      </c>
      <c r="B569" s="56"/>
      <c r="C569" s="57" t="s">
        <v>73</v>
      </c>
      <c r="D569" s="40" t="s">
        <v>2</v>
      </c>
      <c r="E569" s="57" t="s">
        <v>5</v>
      </c>
      <c r="F569" s="53" t="s">
        <v>4</v>
      </c>
      <c r="G569" s="58">
        <v>6110.8964999999998</v>
      </c>
      <c r="H569" s="57">
        <v>1</v>
      </c>
      <c r="I569" s="54">
        <v>0</v>
      </c>
      <c r="K569" s="60"/>
    </row>
    <row r="570" spans="1:11" x14ac:dyDescent="0.35">
      <c r="A570" s="59">
        <f t="shared" si="62"/>
        <v>45779</v>
      </c>
      <c r="B570" s="56"/>
      <c r="C570" s="57" t="s">
        <v>71</v>
      </c>
      <c r="D570" s="40" t="s">
        <v>2</v>
      </c>
      <c r="E570" s="57" t="s">
        <v>5</v>
      </c>
      <c r="F570" s="53" t="s">
        <v>4</v>
      </c>
      <c r="G570" s="58">
        <v>284.86311959459499</v>
      </c>
      <c r="H570" s="57">
        <v>296</v>
      </c>
      <c r="I570" s="54">
        <v>0</v>
      </c>
      <c r="K570" s="60"/>
    </row>
    <row r="571" spans="1:11" x14ac:dyDescent="0.35">
      <c r="A571" s="59">
        <f t="shared" si="62"/>
        <v>45779</v>
      </c>
      <c r="B571" s="56"/>
      <c r="C571" s="57" t="s">
        <v>86</v>
      </c>
      <c r="D571" s="40" t="s">
        <v>2</v>
      </c>
      <c r="E571" s="57" t="s">
        <v>5</v>
      </c>
      <c r="F571" s="53" t="s">
        <v>4</v>
      </c>
      <c r="G571" s="58">
        <v>286.02097920792102</v>
      </c>
      <c r="H571" s="57">
        <v>101</v>
      </c>
      <c r="I571" s="54">
        <v>0</v>
      </c>
      <c r="K571" s="60"/>
    </row>
    <row r="572" spans="1:11" x14ac:dyDescent="0.35">
      <c r="A572" s="59">
        <f t="shared" si="62"/>
        <v>45779</v>
      </c>
      <c r="B572" s="56"/>
      <c r="C572" s="57" t="s">
        <v>76</v>
      </c>
      <c r="D572" s="40" t="s">
        <v>2</v>
      </c>
      <c r="E572" s="57" t="s">
        <v>5</v>
      </c>
      <c r="F572" s="53" t="s">
        <v>4</v>
      </c>
      <c r="G572" s="58">
        <v>71.167199999999994</v>
      </c>
      <c r="H572" s="57">
        <v>1</v>
      </c>
      <c r="I572" s="54">
        <v>0</v>
      </c>
      <c r="K572" s="60"/>
    </row>
    <row r="573" spans="1:11" x14ac:dyDescent="0.35">
      <c r="A573" s="59">
        <f>DATE(2025,5,3)</f>
        <v>45780</v>
      </c>
      <c r="B573" s="56"/>
      <c r="C573" s="57" t="s">
        <v>72</v>
      </c>
      <c r="D573" s="40" t="s">
        <v>2</v>
      </c>
      <c r="E573" s="57" t="s">
        <v>5</v>
      </c>
      <c r="F573" s="53" t="s">
        <v>4</v>
      </c>
      <c r="G573" s="58">
        <v>34.149066666666698</v>
      </c>
      <c r="H573" s="57">
        <v>3</v>
      </c>
      <c r="I573" s="54">
        <v>0</v>
      </c>
      <c r="K573" s="60"/>
    </row>
    <row r="574" spans="1:11" x14ac:dyDescent="0.35">
      <c r="A574" s="59">
        <f t="shared" ref="A574:A581" si="63">DATE(2025,5,3)</f>
        <v>45780</v>
      </c>
      <c r="B574" s="56"/>
      <c r="C574" s="57" t="s">
        <v>70</v>
      </c>
      <c r="D574" s="40" t="s">
        <v>2</v>
      </c>
      <c r="E574" s="57" t="s">
        <v>5</v>
      </c>
      <c r="F574" s="53" t="s">
        <v>4</v>
      </c>
      <c r="G574" s="58">
        <v>446.25057777777801</v>
      </c>
      <c r="H574" s="57">
        <v>18</v>
      </c>
      <c r="I574" s="54">
        <v>0</v>
      </c>
      <c r="K574" s="60"/>
    </row>
    <row r="575" spans="1:11" x14ac:dyDescent="0.35">
      <c r="A575" s="59">
        <f t="shared" si="63"/>
        <v>45780</v>
      </c>
      <c r="B575" s="56"/>
      <c r="C575" s="57" t="s">
        <v>75</v>
      </c>
      <c r="D575" s="40" t="s">
        <v>2</v>
      </c>
      <c r="E575" s="57" t="s">
        <v>5</v>
      </c>
      <c r="F575" s="53" t="s">
        <v>4</v>
      </c>
      <c r="G575" s="58">
        <v>144.31545</v>
      </c>
      <c r="H575" s="57">
        <v>2</v>
      </c>
      <c r="I575" s="54">
        <v>0</v>
      </c>
      <c r="K575" s="60"/>
    </row>
    <row r="576" spans="1:11" x14ac:dyDescent="0.35">
      <c r="A576" s="59">
        <f t="shared" si="63"/>
        <v>45780</v>
      </c>
      <c r="B576" s="56"/>
      <c r="C576" s="57" t="s">
        <v>74</v>
      </c>
      <c r="D576" s="40" t="s">
        <v>2</v>
      </c>
      <c r="E576" s="57" t="s">
        <v>5</v>
      </c>
      <c r="F576" s="53" t="s">
        <v>4</v>
      </c>
      <c r="G576" s="58">
        <v>1759.837025</v>
      </c>
      <c r="H576" s="57">
        <v>4</v>
      </c>
      <c r="I576" s="54">
        <v>0</v>
      </c>
      <c r="K576" s="60"/>
    </row>
    <row r="577" spans="1:11" x14ac:dyDescent="0.35">
      <c r="A577" s="59">
        <f t="shared" si="63"/>
        <v>45780</v>
      </c>
      <c r="B577" s="56"/>
      <c r="C577" s="57" t="s">
        <v>86</v>
      </c>
      <c r="D577" s="40" t="s">
        <v>2</v>
      </c>
      <c r="E577" s="57" t="s">
        <v>5</v>
      </c>
      <c r="F577" s="53" t="s">
        <v>4</v>
      </c>
      <c r="G577" s="58">
        <v>281.020379166667</v>
      </c>
      <c r="H577" s="57">
        <v>96</v>
      </c>
      <c r="I577" s="54">
        <v>0</v>
      </c>
      <c r="K577" s="60"/>
    </row>
    <row r="578" spans="1:11" x14ac:dyDescent="0.35">
      <c r="A578" s="59">
        <f t="shared" si="63"/>
        <v>45780</v>
      </c>
      <c r="B578" s="56"/>
      <c r="C578" s="57" t="s">
        <v>83</v>
      </c>
      <c r="D578" s="40" t="s">
        <v>2</v>
      </c>
      <c r="E578" s="57" t="s">
        <v>5</v>
      </c>
      <c r="F578" s="53" t="s">
        <v>4</v>
      </c>
      <c r="G578" s="58">
        <v>14.71526875</v>
      </c>
      <c r="H578" s="57">
        <v>96</v>
      </c>
      <c r="I578" s="54">
        <v>0</v>
      </c>
      <c r="K578" s="60"/>
    </row>
    <row r="579" spans="1:11" x14ac:dyDescent="0.35">
      <c r="A579" s="59">
        <f t="shared" si="63"/>
        <v>45780</v>
      </c>
      <c r="B579" s="56"/>
      <c r="C579" s="57" t="s">
        <v>76</v>
      </c>
      <c r="D579" s="40" t="s">
        <v>2</v>
      </c>
      <c r="E579" s="57" t="s">
        <v>5</v>
      </c>
      <c r="F579" s="53" t="s">
        <v>4</v>
      </c>
      <c r="G579" s="58">
        <v>89.106800000000007</v>
      </c>
      <c r="H579" s="57">
        <v>1</v>
      </c>
      <c r="I579" s="54">
        <v>0</v>
      </c>
      <c r="K579" s="60"/>
    </row>
    <row r="580" spans="1:11" x14ac:dyDescent="0.35">
      <c r="A580" s="59">
        <f t="shared" si="63"/>
        <v>45780</v>
      </c>
      <c r="B580" s="56"/>
      <c r="C580" s="57" t="s">
        <v>71</v>
      </c>
      <c r="D580" s="40" t="s">
        <v>2</v>
      </c>
      <c r="E580" s="57" t="s">
        <v>5</v>
      </c>
      <c r="F580" s="53" t="s">
        <v>4</v>
      </c>
      <c r="G580" s="58">
        <v>233.19501507936499</v>
      </c>
      <c r="H580" s="57">
        <v>252</v>
      </c>
      <c r="I580" s="54">
        <v>0</v>
      </c>
      <c r="K580" s="60"/>
    </row>
    <row r="581" spans="1:11" x14ac:dyDescent="0.35">
      <c r="A581" s="59">
        <f t="shared" si="63"/>
        <v>45780</v>
      </c>
      <c r="B581" s="56"/>
      <c r="C581" s="57" t="s">
        <v>85</v>
      </c>
      <c r="D581" s="40" t="s">
        <v>2</v>
      </c>
      <c r="E581" s="57" t="s">
        <v>5</v>
      </c>
      <c r="F581" s="53" t="s">
        <v>4</v>
      </c>
      <c r="G581" s="58">
        <v>188.124129644269</v>
      </c>
      <c r="H581" s="57">
        <v>253</v>
      </c>
      <c r="I581" s="54">
        <v>0</v>
      </c>
      <c r="K581" s="60"/>
    </row>
    <row r="582" spans="1:11" x14ac:dyDescent="0.35">
      <c r="A582" s="59">
        <f>DATE(2025,5,4)</f>
        <v>45781</v>
      </c>
      <c r="B582" s="56"/>
      <c r="C582" s="57" t="s">
        <v>70</v>
      </c>
      <c r="D582" s="40" t="s">
        <v>2</v>
      </c>
      <c r="E582" s="57" t="s">
        <v>5</v>
      </c>
      <c r="F582" s="53" t="s">
        <v>4</v>
      </c>
      <c r="G582" s="58">
        <v>411.69044000000002</v>
      </c>
      <c r="H582" s="57">
        <v>10</v>
      </c>
      <c r="I582" s="54">
        <v>0</v>
      </c>
      <c r="K582" s="60"/>
    </row>
    <row r="583" spans="1:11" x14ac:dyDescent="0.35">
      <c r="A583" s="59">
        <f t="shared" ref="A583:A591" si="64">DATE(2025,5,4)</f>
        <v>45781</v>
      </c>
      <c r="B583" s="56"/>
      <c r="C583" s="57" t="s">
        <v>75</v>
      </c>
      <c r="D583" s="40" t="s">
        <v>2</v>
      </c>
      <c r="E583" s="57" t="s">
        <v>5</v>
      </c>
      <c r="F583" s="53" t="s">
        <v>4</v>
      </c>
      <c r="G583" s="58">
        <v>161.46587500000001</v>
      </c>
      <c r="H583" s="57">
        <v>4</v>
      </c>
      <c r="I583" s="54">
        <v>0</v>
      </c>
      <c r="K583" s="60"/>
    </row>
    <row r="584" spans="1:11" x14ac:dyDescent="0.35">
      <c r="A584" s="59">
        <f t="shared" si="64"/>
        <v>45781</v>
      </c>
      <c r="B584" s="56"/>
      <c r="C584" s="57" t="s">
        <v>73</v>
      </c>
      <c r="D584" s="40" t="s">
        <v>2</v>
      </c>
      <c r="E584" s="57" t="s">
        <v>5</v>
      </c>
      <c r="F584" s="53" t="s">
        <v>4</v>
      </c>
      <c r="G584" s="58">
        <v>127.4768</v>
      </c>
      <c r="H584" s="57">
        <v>1</v>
      </c>
      <c r="I584" s="54">
        <v>0</v>
      </c>
      <c r="K584" s="60"/>
    </row>
    <row r="585" spans="1:11" x14ac:dyDescent="0.35">
      <c r="A585" s="59">
        <f t="shared" si="64"/>
        <v>45781</v>
      </c>
      <c r="B585" s="56"/>
      <c r="C585" s="57" t="s">
        <v>74</v>
      </c>
      <c r="D585" s="40" t="s">
        <v>2</v>
      </c>
      <c r="E585" s="57" t="s">
        <v>5</v>
      </c>
      <c r="F585" s="53" t="s">
        <v>4</v>
      </c>
      <c r="G585" s="58">
        <v>162.66958750000001</v>
      </c>
      <c r="H585" s="57">
        <v>8</v>
      </c>
      <c r="I585" s="54">
        <v>0</v>
      </c>
      <c r="K585" s="60"/>
    </row>
    <row r="586" spans="1:11" x14ac:dyDescent="0.35">
      <c r="A586" s="59">
        <f t="shared" si="64"/>
        <v>45781</v>
      </c>
      <c r="B586" s="56"/>
      <c r="C586" s="57" t="s">
        <v>72</v>
      </c>
      <c r="D586" s="40" t="s">
        <v>2</v>
      </c>
      <c r="E586" s="57" t="s">
        <v>5</v>
      </c>
      <c r="F586" s="53" t="s">
        <v>4</v>
      </c>
      <c r="G586" s="58">
        <v>44.188949999999998</v>
      </c>
      <c r="H586" s="57">
        <v>2</v>
      </c>
      <c r="I586" s="54">
        <v>0</v>
      </c>
      <c r="K586" s="60"/>
    </row>
    <row r="587" spans="1:11" x14ac:dyDescent="0.35">
      <c r="A587" s="59">
        <f t="shared" si="64"/>
        <v>45781</v>
      </c>
      <c r="B587" s="56"/>
      <c r="C587" s="57" t="s">
        <v>85</v>
      </c>
      <c r="D587" s="40" t="s">
        <v>2</v>
      </c>
      <c r="E587" s="57" t="s">
        <v>5</v>
      </c>
      <c r="F587" s="53" t="s">
        <v>4</v>
      </c>
      <c r="G587" s="58">
        <v>255.57101869158899</v>
      </c>
      <c r="H587" s="57">
        <v>214</v>
      </c>
      <c r="I587" s="54">
        <v>0</v>
      </c>
      <c r="K587" s="60"/>
    </row>
    <row r="588" spans="1:11" x14ac:dyDescent="0.35">
      <c r="A588" s="59">
        <f t="shared" si="64"/>
        <v>45781</v>
      </c>
      <c r="B588" s="56"/>
      <c r="C588" s="57" t="s">
        <v>83</v>
      </c>
      <c r="D588" s="40" t="s">
        <v>2</v>
      </c>
      <c r="E588" s="57" t="s">
        <v>5</v>
      </c>
      <c r="F588" s="53" t="s">
        <v>4</v>
      </c>
      <c r="G588" s="58">
        <v>10.4834916666667</v>
      </c>
      <c r="H588" s="57">
        <v>96</v>
      </c>
      <c r="I588" s="54">
        <v>0</v>
      </c>
      <c r="K588" s="60"/>
    </row>
    <row r="589" spans="1:11" x14ac:dyDescent="0.35">
      <c r="A589" s="59">
        <f t="shared" si="64"/>
        <v>45781</v>
      </c>
      <c r="B589" s="56"/>
      <c r="C589" s="57" t="s">
        <v>71</v>
      </c>
      <c r="D589" s="40" t="s">
        <v>2</v>
      </c>
      <c r="E589" s="57" t="s">
        <v>5</v>
      </c>
      <c r="F589" s="53" t="s">
        <v>4</v>
      </c>
      <c r="G589" s="58">
        <v>242.96426367924499</v>
      </c>
      <c r="H589" s="57">
        <v>212</v>
      </c>
      <c r="I589" s="54">
        <v>0</v>
      </c>
      <c r="K589" s="60"/>
    </row>
    <row r="590" spans="1:11" x14ac:dyDescent="0.35">
      <c r="A590" s="59">
        <f t="shared" si="64"/>
        <v>45781</v>
      </c>
      <c r="B590" s="56"/>
      <c r="C590" s="57" t="s">
        <v>76</v>
      </c>
      <c r="D590" s="40" t="s">
        <v>2</v>
      </c>
      <c r="E590" s="57" t="s">
        <v>5</v>
      </c>
      <c r="F590" s="53" t="s">
        <v>4</v>
      </c>
      <c r="G590" s="58">
        <v>46.622</v>
      </c>
      <c r="H590" s="57">
        <v>2</v>
      </c>
      <c r="I590" s="54">
        <v>0</v>
      </c>
      <c r="K590" s="60"/>
    </row>
    <row r="591" spans="1:11" x14ac:dyDescent="0.35">
      <c r="A591" s="59">
        <f t="shared" si="64"/>
        <v>45781</v>
      </c>
      <c r="B591" s="56"/>
      <c r="C591" s="57" t="s">
        <v>86</v>
      </c>
      <c r="D591" s="40" t="s">
        <v>2</v>
      </c>
      <c r="E591" s="57" t="s">
        <v>5</v>
      </c>
      <c r="F591" s="53" t="s">
        <v>4</v>
      </c>
      <c r="G591" s="58">
        <v>257.60965360824702</v>
      </c>
      <c r="H591" s="57">
        <v>97</v>
      </c>
      <c r="I591" s="54">
        <v>0</v>
      </c>
      <c r="K591" s="60"/>
    </row>
    <row r="592" spans="1:11" x14ac:dyDescent="0.35">
      <c r="A592" s="59">
        <f>DATE(2025,5,5)</f>
        <v>45782</v>
      </c>
      <c r="B592" s="56"/>
      <c r="C592" s="57" t="s">
        <v>72</v>
      </c>
      <c r="D592" s="40" t="s">
        <v>2</v>
      </c>
      <c r="E592" s="57" t="s">
        <v>5</v>
      </c>
      <c r="F592" s="53" t="s">
        <v>4</v>
      </c>
      <c r="G592" s="58">
        <v>40.789450000000002</v>
      </c>
      <c r="H592" s="57">
        <v>4</v>
      </c>
      <c r="I592" s="54">
        <v>0</v>
      </c>
      <c r="K592" s="60"/>
    </row>
    <row r="593" spans="1:11" x14ac:dyDescent="0.35">
      <c r="A593" s="59">
        <f t="shared" ref="A593:A601" si="65">DATE(2025,5,5)</f>
        <v>45782</v>
      </c>
      <c r="B593" s="56"/>
      <c r="C593" s="57" t="s">
        <v>70</v>
      </c>
      <c r="D593" s="40" t="s">
        <v>2</v>
      </c>
      <c r="E593" s="57" t="s">
        <v>5</v>
      </c>
      <c r="F593" s="53" t="s">
        <v>4</v>
      </c>
      <c r="G593" s="58">
        <v>452.21292499999998</v>
      </c>
      <c r="H593" s="57">
        <v>20</v>
      </c>
      <c r="I593" s="54">
        <v>0</v>
      </c>
      <c r="K593" s="60"/>
    </row>
    <row r="594" spans="1:11" x14ac:dyDescent="0.35">
      <c r="A594" s="59">
        <f t="shared" si="65"/>
        <v>45782</v>
      </c>
      <c r="B594" s="56"/>
      <c r="C594" s="57" t="s">
        <v>75</v>
      </c>
      <c r="D594" s="40" t="s">
        <v>2</v>
      </c>
      <c r="E594" s="57" t="s">
        <v>5</v>
      </c>
      <c r="F594" s="53" t="s">
        <v>4</v>
      </c>
      <c r="G594" s="58">
        <v>165.55646666666701</v>
      </c>
      <c r="H594" s="57">
        <v>6</v>
      </c>
      <c r="I594" s="54">
        <v>0</v>
      </c>
      <c r="K594" s="60"/>
    </row>
    <row r="595" spans="1:11" x14ac:dyDescent="0.35">
      <c r="A595" s="59">
        <f t="shared" si="65"/>
        <v>45782</v>
      </c>
      <c r="B595" s="56"/>
      <c r="C595" s="57" t="s">
        <v>73</v>
      </c>
      <c r="D595" s="40" t="s">
        <v>2</v>
      </c>
      <c r="E595" s="57" t="s">
        <v>5</v>
      </c>
      <c r="F595" s="53" t="s">
        <v>4</v>
      </c>
      <c r="G595" s="58">
        <v>85.179100000000005</v>
      </c>
      <c r="H595" s="57">
        <v>2</v>
      </c>
      <c r="I595" s="54">
        <v>0</v>
      </c>
      <c r="K595" s="60"/>
    </row>
    <row r="596" spans="1:11" x14ac:dyDescent="0.35">
      <c r="A596" s="59">
        <f t="shared" si="65"/>
        <v>45782</v>
      </c>
      <c r="B596" s="56"/>
      <c r="C596" s="57" t="s">
        <v>74</v>
      </c>
      <c r="D596" s="40" t="s">
        <v>2</v>
      </c>
      <c r="E596" s="57" t="s">
        <v>5</v>
      </c>
      <c r="F596" s="53" t="s">
        <v>4</v>
      </c>
      <c r="G596" s="58">
        <v>684.13589230769196</v>
      </c>
      <c r="H596" s="57">
        <v>13</v>
      </c>
      <c r="I596" s="54">
        <v>0</v>
      </c>
      <c r="K596" s="60"/>
    </row>
    <row r="597" spans="1:11" x14ac:dyDescent="0.35">
      <c r="A597" s="59">
        <f t="shared" si="65"/>
        <v>45782</v>
      </c>
      <c r="B597" s="56"/>
      <c r="C597" s="57" t="s">
        <v>86</v>
      </c>
      <c r="D597" s="40" t="s">
        <v>2</v>
      </c>
      <c r="E597" s="57" t="s">
        <v>5</v>
      </c>
      <c r="F597" s="53" t="s">
        <v>4</v>
      </c>
      <c r="G597" s="58">
        <v>325.00062475247501</v>
      </c>
      <c r="H597" s="57">
        <v>101</v>
      </c>
      <c r="I597" s="54">
        <v>0</v>
      </c>
      <c r="K597" s="60"/>
    </row>
    <row r="598" spans="1:11" x14ac:dyDescent="0.35">
      <c r="A598" s="59">
        <f t="shared" si="65"/>
        <v>45782</v>
      </c>
      <c r="B598" s="56"/>
      <c r="C598" s="57" t="s">
        <v>76</v>
      </c>
      <c r="D598" s="40" t="s">
        <v>2</v>
      </c>
      <c r="E598" s="57" t="s">
        <v>5</v>
      </c>
      <c r="F598" s="53" t="s">
        <v>4</v>
      </c>
      <c r="G598" s="58">
        <v>36.590366666666696</v>
      </c>
      <c r="H598" s="57">
        <v>3</v>
      </c>
      <c r="I598" s="54">
        <v>0</v>
      </c>
      <c r="K598" s="60"/>
    </row>
    <row r="599" spans="1:11" x14ac:dyDescent="0.35">
      <c r="A599" s="59">
        <f t="shared" si="65"/>
        <v>45782</v>
      </c>
      <c r="B599" s="56"/>
      <c r="C599" s="57" t="s">
        <v>85</v>
      </c>
      <c r="D599" s="40" t="s">
        <v>2</v>
      </c>
      <c r="E599" s="57" t="s">
        <v>5</v>
      </c>
      <c r="F599" s="53" t="s">
        <v>4</v>
      </c>
      <c r="G599" s="58">
        <v>223.94183686006801</v>
      </c>
      <c r="H599" s="57">
        <v>293</v>
      </c>
      <c r="I599" s="54">
        <v>0</v>
      </c>
      <c r="K599" s="60"/>
    </row>
    <row r="600" spans="1:11" x14ac:dyDescent="0.35">
      <c r="A600" s="59">
        <f t="shared" si="65"/>
        <v>45782</v>
      </c>
      <c r="B600" s="56"/>
      <c r="C600" s="57" t="s">
        <v>83</v>
      </c>
      <c r="D600" s="40" t="s">
        <v>2</v>
      </c>
      <c r="E600" s="57" t="s">
        <v>5</v>
      </c>
      <c r="F600" s="53" t="s">
        <v>4</v>
      </c>
      <c r="G600" s="58">
        <v>18.3892114583333</v>
      </c>
      <c r="H600" s="57">
        <v>96</v>
      </c>
      <c r="I600" s="54">
        <v>0</v>
      </c>
      <c r="K600" s="60"/>
    </row>
    <row r="601" spans="1:11" x14ac:dyDescent="0.35">
      <c r="A601" s="59">
        <f t="shared" si="65"/>
        <v>45782</v>
      </c>
      <c r="B601" s="56"/>
      <c r="C601" s="57" t="s">
        <v>71</v>
      </c>
      <c r="D601" s="40" t="s">
        <v>2</v>
      </c>
      <c r="E601" s="57" t="s">
        <v>5</v>
      </c>
      <c r="F601" s="53" t="s">
        <v>4</v>
      </c>
      <c r="G601" s="58">
        <v>291.75499829351497</v>
      </c>
      <c r="H601" s="57">
        <v>293</v>
      </c>
      <c r="I601" s="54">
        <v>0</v>
      </c>
      <c r="K601" s="60"/>
    </row>
    <row r="602" spans="1:11" x14ac:dyDescent="0.35">
      <c r="A602" s="59">
        <f>DATE(2025,5,6)</f>
        <v>45783</v>
      </c>
      <c r="B602" s="56"/>
      <c r="C602" s="57" t="s">
        <v>72</v>
      </c>
      <c r="D602" s="40" t="s">
        <v>2</v>
      </c>
      <c r="E602" s="57" t="s">
        <v>5</v>
      </c>
      <c r="F602" s="53" t="s">
        <v>4</v>
      </c>
      <c r="G602" s="58">
        <v>56.709099999999999</v>
      </c>
      <c r="H602" s="57">
        <v>2</v>
      </c>
      <c r="I602" s="54">
        <v>0</v>
      </c>
      <c r="K602" s="60"/>
    </row>
    <row r="603" spans="1:11" x14ac:dyDescent="0.35">
      <c r="A603" s="59">
        <f t="shared" ref="A603:A610" si="66">DATE(2025,5,6)</f>
        <v>45783</v>
      </c>
      <c r="B603" s="56"/>
      <c r="C603" s="57" t="s">
        <v>70</v>
      </c>
      <c r="D603" s="40" t="s">
        <v>2</v>
      </c>
      <c r="E603" s="57" t="s">
        <v>5</v>
      </c>
      <c r="F603" s="53" t="s">
        <v>4</v>
      </c>
      <c r="G603" s="58">
        <v>468.11772222222203</v>
      </c>
      <c r="H603" s="57">
        <v>18</v>
      </c>
      <c r="I603" s="54">
        <v>0</v>
      </c>
      <c r="K603" s="60"/>
    </row>
    <row r="604" spans="1:11" x14ac:dyDescent="0.35">
      <c r="A604" s="59">
        <f t="shared" si="66"/>
        <v>45783</v>
      </c>
      <c r="B604" s="56"/>
      <c r="C604" s="57" t="s">
        <v>75</v>
      </c>
      <c r="D604" s="40" t="s">
        <v>2</v>
      </c>
      <c r="E604" s="57" t="s">
        <v>5</v>
      </c>
      <c r="F604" s="53" t="s">
        <v>4</v>
      </c>
      <c r="G604" s="58">
        <v>210.46344999999999</v>
      </c>
      <c r="H604" s="57">
        <v>2</v>
      </c>
      <c r="I604" s="54">
        <v>0</v>
      </c>
      <c r="K604" s="60"/>
    </row>
    <row r="605" spans="1:11" x14ac:dyDescent="0.35">
      <c r="A605" s="59">
        <f t="shared" si="66"/>
        <v>45783</v>
      </c>
      <c r="B605" s="56"/>
      <c r="C605" s="57" t="s">
        <v>74</v>
      </c>
      <c r="D605" s="40" t="s">
        <v>2</v>
      </c>
      <c r="E605" s="57" t="s">
        <v>5</v>
      </c>
      <c r="F605" s="53" t="s">
        <v>4</v>
      </c>
      <c r="G605" s="58">
        <v>1573.30294</v>
      </c>
      <c r="H605" s="57">
        <v>5</v>
      </c>
      <c r="I605" s="54">
        <v>0</v>
      </c>
      <c r="K605" s="60"/>
    </row>
    <row r="606" spans="1:11" x14ac:dyDescent="0.35">
      <c r="A606" s="59">
        <f t="shared" si="66"/>
        <v>45783</v>
      </c>
      <c r="B606" s="56"/>
      <c r="C606" s="57" t="s">
        <v>86</v>
      </c>
      <c r="D606" s="40" t="s">
        <v>2</v>
      </c>
      <c r="E606" s="57" t="s">
        <v>5</v>
      </c>
      <c r="F606" s="53" t="s">
        <v>4</v>
      </c>
      <c r="G606" s="58">
        <v>316.34951979166698</v>
      </c>
      <c r="H606" s="57">
        <v>96</v>
      </c>
      <c r="I606" s="54">
        <v>0</v>
      </c>
      <c r="K606" s="60"/>
    </row>
    <row r="607" spans="1:11" x14ac:dyDescent="0.35">
      <c r="A607" s="59">
        <f t="shared" si="66"/>
        <v>45783</v>
      </c>
      <c r="B607" s="56"/>
      <c r="C607" s="57" t="s">
        <v>76</v>
      </c>
      <c r="D607" s="40" t="s">
        <v>2</v>
      </c>
      <c r="E607" s="57" t="s">
        <v>5</v>
      </c>
      <c r="F607" s="53" t="s">
        <v>4</v>
      </c>
      <c r="G607" s="58">
        <v>104.0498</v>
      </c>
      <c r="H607" s="57">
        <v>1</v>
      </c>
      <c r="I607" s="54">
        <v>0</v>
      </c>
      <c r="K607" s="60"/>
    </row>
    <row r="608" spans="1:11" x14ac:dyDescent="0.35">
      <c r="A608" s="59">
        <f t="shared" si="66"/>
        <v>45783</v>
      </c>
      <c r="B608" s="56"/>
      <c r="C608" s="57" t="s">
        <v>85</v>
      </c>
      <c r="D608" s="40" t="s">
        <v>2</v>
      </c>
      <c r="E608" s="57" t="s">
        <v>5</v>
      </c>
      <c r="F608" s="53" t="s">
        <v>4</v>
      </c>
      <c r="G608" s="58">
        <v>221.29095294117599</v>
      </c>
      <c r="H608" s="57">
        <v>272</v>
      </c>
      <c r="I608" s="54">
        <v>0</v>
      </c>
      <c r="K608" s="60"/>
    </row>
    <row r="609" spans="1:11" x14ac:dyDescent="0.35">
      <c r="A609" s="59">
        <f t="shared" si="66"/>
        <v>45783</v>
      </c>
      <c r="B609" s="56"/>
      <c r="C609" s="57" t="s">
        <v>83</v>
      </c>
      <c r="D609" s="40" t="s">
        <v>2</v>
      </c>
      <c r="E609" s="57" t="s">
        <v>5</v>
      </c>
      <c r="F609" s="53" t="s">
        <v>4</v>
      </c>
      <c r="G609" s="58">
        <v>17.3265270833333</v>
      </c>
      <c r="H609" s="57">
        <v>96</v>
      </c>
      <c r="I609" s="54">
        <v>0</v>
      </c>
      <c r="K609" s="60"/>
    </row>
    <row r="610" spans="1:11" x14ac:dyDescent="0.35">
      <c r="A610" s="59">
        <f t="shared" si="66"/>
        <v>45783</v>
      </c>
      <c r="B610" s="56"/>
      <c r="C610" s="57" t="s">
        <v>71</v>
      </c>
      <c r="D610" s="40" t="s">
        <v>2</v>
      </c>
      <c r="E610" s="57" t="s">
        <v>5</v>
      </c>
      <c r="F610" s="53" t="s">
        <v>4</v>
      </c>
      <c r="G610" s="58">
        <v>281.93431286764701</v>
      </c>
      <c r="H610" s="57">
        <v>272</v>
      </c>
      <c r="I610" s="54">
        <v>0</v>
      </c>
      <c r="K610" s="60"/>
    </row>
    <row r="611" spans="1:11" x14ac:dyDescent="0.35">
      <c r="A611" s="59">
        <f>DATE(2025,5,7)</f>
        <v>45784</v>
      </c>
      <c r="B611" s="56"/>
      <c r="C611" s="57" t="s">
        <v>72</v>
      </c>
      <c r="D611" s="40" t="s">
        <v>2</v>
      </c>
      <c r="E611" s="57" t="s">
        <v>5</v>
      </c>
      <c r="F611" s="53" t="s">
        <v>4</v>
      </c>
      <c r="G611" s="58">
        <v>46.051749999999998</v>
      </c>
      <c r="H611" s="57">
        <v>4</v>
      </c>
      <c r="I611" s="54">
        <v>0</v>
      </c>
      <c r="K611" s="60"/>
    </row>
    <row r="612" spans="1:11" x14ac:dyDescent="0.35">
      <c r="A612" s="59">
        <f t="shared" ref="A612:A620" si="67">DATE(2025,5,7)</f>
        <v>45784</v>
      </c>
      <c r="B612" s="56"/>
      <c r="C612" s="57" t="s">
        <v>70</v>
      </c>
      <c r="D612" s="40" t="s">
        <v>2</v>
      </c>
      <c r="E612" s="57" t="s">
        <v>5</v>
      </c>
      <c r="F612" s="53" t="s">
        <v>4</v>
      </c>
      <c r="G612" s="58">
        <v>464.08018499999997</v>
      </c>
      <c r="H612" s="57">
        <v>20</v>
      </c>
      <c r="I612" s="54">
        <v>0</v>
      </c>
      <c r="K612" s="60"/>
    </row>
    <row r="613" spans="1:11" x14ac:dyDescent="0.35">
      <c r="A613" s="59">
        <f t="shared" si="67"/>
        <v>45784</v>
      </c>
      <c r="B613" s="56"/>
      <c r="C613" s="57" t="s">
        <v>74</v>
      </c>
      <c r="D613" s="40" t="s">
        <v>2</v>
      </c>
      <c r="E613" s="57" t="s">
        <v>5</v>
      </c>
      <c r="F613" s="53" t="s">
        <v>4</v>
      </c>
      <c r="G613" s="58">
        <v>641.30325833333302</v>
      </c>
      <c r="H613" s="57">
        <v>12</v>
      </c>
      <c r="I613" s="54">
        <v>0</v>
      </c>
      <c r="K613" s="60"/>
    </row>
    <row r="614" spans="1:11" x14ac:dyDescent="0.35">
      <c r="A614" s="59">
        <f t="shared" si="67"/>
        <v>45784</v>
      </c>
      <c r="B614" s="56"/>
      <c r="C614" s="57" t="s">
        <v>75</v>
      </c>
      <c r="D614" s="40" t="s">
        <v>2</v>
      </c>
      <c r="E614" s="57" t="s">
        <v>5</v>
      </c>
      <c r="F614" s="53" t="s">
        <v>4</v>
      </c>
      <c r="G614" s="58">
        <v>201.45935714285699</v>
      </c>
      <c r="H614" s="57">
        <v>7</v>
      </c>
      <c r="I614" s="54">
        <v>0</v>
      </c>
      <c r="K614" s="60"/>
    </row>
    <row r="615" spans="1:11" x14ac:dyDescent="0.35">
      <c r="A615" s="59">
        <f t="shared" si="67"/>
        <v>45784</v>
      </c>
      <c r="B615" s="56"/>
      <c r="C615" s="57" t="s">
        <v>86</v>
      </c>
      <c r="D615" s="40" t="s">
        <v>2</v>
      </c>
      <c r="E615" s="57" t="s">
        <v>5</v>
      </c>
      <c r="F615" s="53" t="s">
        <v>4</v>
      </c>
      <c r="G615" s="58">
        <v>300.25391340206198</v>
      </c>
      <c r="H615" s="57">
        <v>97</v>
      </c>
      <c r="I615" s="54">
        <v>0</v>
      </c>
      <c r="K615" s="60"/>
    </row>
    <row r="616" spans="1:11" x14ac:dyDescent="0.35">
      <c r="A616" s="59">
        <f t="shared" si="67"/>
        <v>45784</v>
      </c>
      <c r="B616" s="56"/>
      <c r="C616" s="57" t="s">
        <v>73</v>
      </c>
      <c r="D616" s="40" t="s">
        <v>2</v>
      </c>
      <c r="E616" s="57" t="s">
        <v>5</v>
      </c>
      <c r="F616" s="53" t="s">
        <v>4</v>
      </c>
      <c r="G616" s="58">
        <v>38.058950000000003</v>
      </c>
      <c r="H616" s="57">
        <v>2</v>
      </c>
      <c r="I616" s="54">
        <v>0</v>
      </c>
      <c r="K616" s="60"/>
    </row>
    <row r="617" spans="1:11" x14ac:dyDescent="0.35">
      <c r="A617" s="59">
        <f t="shared" si="67"/>
        <v>45784</v>
      </c>
      <c r="B617" s="56"/>
      <c r="C617" s="57" t="s">
        <v>76</v>
      </c>
      <c r="D617" s="40" t="s">
        <v>2</v>
      </c>
      <c r="E617" s="57" t="s">
        <v>5</v>
      </c>
      <c r="F617" s="53" t="s">
        <v>4</v>
      </c>
      <c r="G617" s="58">
        <v>40.353225000000002</v>
      </c>
      <c r="H617" s="57">
        <v>4</v>
      </c>
      <c r="I617" s="54">
        <v>0</v>
      </c>
      <c r="K617" s="60"/>
    </row>
    <row r="618" spans="1:11" x14ac:dyDescent="0.35">
      <c r="A618" s="59">
        <f t="shared" si="67"/>
        <v>45784</v>
      </c>
      <c r="B618" s="56"/>
      <c r="C618" s="57" t="s">
        <v>83</v>
      </c>
      <c r="D618" s="40" t="s">
        <v>2</v>
      </c>
      <c r="E618" s="57" t="s">
        <v>5</v>
      </c>
      <c r="F618" s="53" t="s">
        <v>4</v>
      </c>
      <c r="G618" s="58">
        <v>16.075703092783499</v>
      </c>
      <c r="H618" s="57">
        <v>97</v>
      </c>
      <c r="I618" s="54">
        <v>0</v>
      </c>
      <c r="K618" s="60"/>
    </row>
    <row r="619" spans="1:11" x14ac:dyDescent="0.35">
      <c r="A619" s="59">
        <f t="shared" si="67"/>
        <v>45784</v>
      </c>
      <c r="B619" s="56"/>
      <c r="C619" s="57" t="s">
        <v>85</v>
      </c>
      <c r="D619" s="40" t="s">
        <v>2</v>
      </c>
      <c r="E619" s="57" t="s">
        <v>5</v>
      </c>
      <c r="F619" s="53" t="s">
        <v>4</v>
      </c>
      <c r="G619" s="58">
        <v>230.216269899666</v>
      </c>
      <c r="H619" s="57">
        <v>299</v>
      </c>
      <c r="I619" s="54">
        <v>0</v>
      </c>
      <c r="K619" s="60"/>
    </row>
    <row r="620" spans="1:11" x14ac:dyDescent="0.35">
      <c r="A620" s="59">
        <f t="shared" si="67"/>
        <v>45784</v>
      </c>
      <c r="B620" s="56"/>
      <c r="C620" s="57" t="s">
        <v>71</v>
      </c>
      <c r="D620" s="40" t="s">
        <v>2</v>
      </c>
      <c r="E620" s="57" t="s">
        <v>5</v>
      </c>
      <c r="F620" s="53" t="s">
        <v>4</v>
      </c>
      <c r="G620" s="58">
        <v>299.08057458194003</v>
      </c>
      <c r="H620" s="57">
        <v>299</v>
      </c>
      <c r="I620" s="54">
        <v>0</v>
      </c>
      <c r="K620" s="60"/>
    </row>
    <row r="621" spans="1:11" x14ac:dyDescent="0.35">
      <c r="A621" s="59">
        <f>DATE(2025,5,8)</f>
        <v>45785</v>
      </c>
      <c r="B621" s="56"/>
      <c r="C621" s="57" t="s">
        <v>72</v>
      </c>
      <c r="D621" s="40" t="s">
        <v>2</v>
      </c>
      <c r="E621" s="57" t="s">
        <v>5</v>
      </c>
      <c r="F621" s="53" t="s">
        <v>4</v>
      </c>
      <c r="G621" s="58">
        <v>44.010766666666697</v>
      </c>
      <c r="H621" s="57">
        <v>3</v>
      </c>
      <c r="I621" s="54">
        <v>0</v>
      </c>
      <c r="K621" s="60"/>
    </row>
    <row r="622" spans="1:11" x14ac:dyDescent="0.35">
      <c r="A622" s="59">
        <f t="shared" ref="A622:A633" si="68">DATE(2025,5,8)</f>
        <v>45785</v>
      </c>
      <c r="B622" s="56"/>
      <c r="C622" s="57" t="s">
        <v>75</v>
      </c>
      <c r="D622" s="40" t="s">
        <v>2</v>
      </c>
      <c r="E622" s="57" t="s">
        <v>5</v>
      </c>
      <c r="F622" s="53" t="s">
        <v>4</v>
      </c>
      <c r="G622" s="58">
        <v>188.78547499999999</v>
      </c>
      <c r="H622" s="57">
        <v>4</v>
      </c>
      <c r="I622" s="54">
        <v>0</v>
      </c>
      <c r="K622" s="60"/>
    </row>
    <row r="623" spans="1:11" x14ac:dyDescent="0.35">
      <c r="A623" s="59">
        <f t="shared" si="68"/>
        <v>45785</v>
      </c>
      <c r="B623" s="56"/>
      <c r="C623" s="57" t="s">
        <v>83</v>
      </c>
      <c r="D623" s="40" t="s">
        <v>2</v>
      </c>
      <c r="E623" s="57" t="s">
        <v>5</v>
      </c>
      <c r="F623" s="53" t="s">
        <v>4</v>
      </c>
      <c r="G623" s="58">
        <v>18.669234374999998</v>
      </c>
      <c r="H623" s="57">
        <v>96</v>
      </c>
      <c r="I623" s="54">
        <v>0</v>
      </c>
      <c r="K623" s="60"/>
    </row>
    <row r="624" spans="1:11" x14ac:dyDescent="0.35">
      <c r="A624" s="59">
        <f t="shared" si="68"/>
        <v>45785</v>
      </c>
      <c r="B624" s="56"/>
      <c r="C624" s="57" t="s">
        <v>71</v>
      </c>
      <c r="D624" s="40" t="s">
        <v>2</v>
      </c>
      <c r="E624" s="57" t="s">
        <v>5</v>
      </c>
      <c r="F624" s="53" t="s">
        <v>4</v>
      </c>
      <c r="G624" s="58">
        <v>278.03587752809</v>
      </c>
      <c r="H624" s="57">
        <v>267</v>
      </c>
      <c r="I624" s="54">
        <v>0</v>
      </c>
      <c r="K624" s="60"/>
    </row>
    <row r="625" spans="1:11" x14ac:dyDescent="0.35">
      <c r="A625" s="59">
        <f t="shared" si="68"/>
        <v>45785</v>
      </c>
      <c r="B625" s="56"/>
      <c r="C625" s="57" t="s">
        <v>88</v>
      </c>
      <c r="D625" s="40" t="s">
        <v>2</v>
      </c>
      <c r="E625" s="57" t="s">
        <v>3</v>
      </c>
      <c r="F625" s="53" t="s">
        <v>4</v>
      </c>
      <c r="G625" s="58">
        <v>326.99020000000002</v>
      </c>
      <c r="H625" s="57">
        <v>4</v>
      </c>
      <c r="I625" s="54">
        <v>0</v>
      </c>
      <c r="K625" s="60"/>
    </row>
    <row r="626" spans="1:11" x14ac:dyDescent="0.35">
      <c r="A626" s="59">
        <f t="shared" si="68"/>
        <v>45785</v>
      </c>
      <c r="B626" s="56"/>
      <c r="C626" s="57" t="s">
        <v>73</v>
      </c>
      <c r="D626" s="40" t="s">
        <v>2</v>
      </c>
      <c r="E626" s="57" t="s">
        <v>5</v>
      </c>
      <c r="F626" s="53" t="s">
        <v>4</v>
      </c>
      <c r="G626" s="58">
        <v>54.120600000000003</v>
      </c>
      <c r="H626" s="57">
        <v>1</v>
      </c>
      <c r="I626" s="54">
        <v>0</v>
      </c>
      <c r="K626" s="60"/>
    </row>
    <row r="627" spans="1:11" x14ac:dyDescent="0.35">
      <c r="A627" s="59">
        <f t="shared" si="68"/>
        <v>45785</v>
      </c>
      <c r="B627" s="56"/>
      <c r="C627" s="57" t="s">
        <v>74</v>
      </c>
      <c r="D627" s="40" t="s">
        <v>2</v>
      </c>
      <c r="E627" s="57" t="s">
        <v>5</v>
      </c>
      <c r="F627" s="53" t="s">
        <v>4</v>
      </c>
      <c r="G627" s="58">
        <v>864.90004444444401</v>
      </c>
      <c r="H627" s="57">
        <v>9</v>
      </c>
      <c r="I627" s="54">
        <v>0</v>
      </c>
      <c r="K627" s="60"/>
    </row>
    <row r="628" spans="1:11" x14ac:dyDescent="0.35">
      <c r="A628" s="59">
        <f t="shared" si="68"/>
        <v>45785</v>
      </c>
      <c r="B628" s="56"/>
      <c r="C628" s="57" t="s">
        <v>76</v>
      </c>
      <c r="D628" s="40" t="s">
        <v>2</v>
      </c>
      <c r="E628" s="57" t="s">
        <v>5</v>
      </c>
      <c r="F628" s="53" t="s">
        <v>4</v>
      </c>
      <c r="G628" s="58">
        <v>44.604649999999999</v>
      </c>
      <c r="H628" s="57">
        <v>2</v>
      </c>
      <c r="I628" s="54">
        <v>0</v>
      </c>
      <c r="K628" s="60"/>
    </row>
    <row r="629" spans="1:11" x14ac:dyDescent="0.35">
      <c r="A629" s="59">
        <f t="shared" si="68"/>
        <v>45785</v>
      </c>
      <c r="B629" s="56"/>
      <c r="C629" s="57" t="s">
        <v>77</v>
      </c>
      <c r="D629" s="40" t="s">
        <v>2</v>
      </c>
      <c r="E629" s="57" t="s">
        <v>3</v>
      </c>
      <c r="F629" s="53" t="s">
        <v>4</v>
      </c>
      <c r="G629" s="58">
        <v>2112.4443249999999</v>
      </c>
      <c r="H629" s="57">
        <v>4</v>
      </c>
      <c r="I629" s="54">
        <v>0</v>
      </c>
      <c r="K629" s="60"/>
    </row>
    <row r="630" spans="1:11" x14ac:dyDescent="0.35">
      <c r="A630" s="59">
        <f t="shared" si="68"/>
        <v>45785</v>
      </c>
      <c r="B630" s="56"/>
      <c r="C630" s="57" t="s">
        <v>89</v>
      </c>
      <c r="D630" s="40" t="s">
        <v>2</v>
      </c>
      <c r="E630" s="57" t="s">
        <v>3</v>
      </c>
      <c r="F630" s="53" t="s">
        <v>4</v>
      </c>
      <c r="G630" s="58">
        <v>25.467775</v>
      </c>
      <c r="H630" s="57">
        <v>4</v>
      </c>
      <c r="I630" s="54">
        <v>0</v>
      </c>
      <c r="K630" s="60"/>
    </row>
    <row r="631" spans="1:11" x14ac:dyDescent="0.35">
      <c r="A631" s="59">
        <f t="shared" si="68"/>
        <v>45785</v>
      </c>
      <c r="B631" s="56"/>
      <c r="C631" s="57" t="s">
        <v>70</v>
      </c>
      <c r="D631" s="40" t="s">
        <v>2</v>
      </c>
      <c r="E631" s="57" t="s">
        <v>5</v>
      </c>
      <c r="F631" s="53" t="s">
        <v>4</v>
      </c>
      <c r="G631" s="58">
        <v>492.17363157894698</v>
      </c>
      <c r="H631" s="57">
        <v>19</v>
      </c>
      <c r="I631" s="54">
        <v>0</v>
      </c>
      <c r="K631" s="60"/>
    </row>
    <row r="632" spans="1:11" x14ac:dyDescent="0.35">
      <c r="A632" s="59">
        <f t="shared" si="68"/>
        <v>45785</v>
      </c>
      <c r="B632" s="56"/>
      <c r="C632" s="57" t="s">
        <v>85</v>
      </c>
      <c r="D632" s="40" t="s">
        <v>2</v>
      </c>
      <c r="E632" s="57" t="s">
        <v>5</v>
      </c>
      <c r="F632" s="53" t="s">
        <v>4</v>
      </c>
      <c r="G632" s="58">
        <v>225.415230711611</v>
      </c>
      <c r="H632" s="57">
        <v>267</v>
      </c>
      <c r="I632" s="54">
        <v>0</v>
      </c>
      <c r="K632" s="60"/>
    </row>
    <row r="633" spans="1:11" x14ac:dyDescent="0.35">
      <c r="A633" s="59">
        <f t="shared" si="68"/>
        <v>45785</v>
      </c>
      <c r="B633" s="56"/>
      <c r="C633" s="57" t="s">
        <v>86</v>
      </c>
      <c r="D633" s="40" t="s">
        <v>2</v>
      </c>
      <c r="E633" s="57" t="s">
        <v>5</v>
      </c>
      <c r="F633" s="53" t="s">
        <v>4</v>
      </c>
      <c r="G633" s="58">
        <v>299.35298144329897</v>
      </c>
      <c r="H633" s="57">
        <v>97</v>
      </c>
      <c r="I633" s="54">
        <v>0</v>
      </c>
      <c r="K633" s="60"/>
    </row>
    <row r="634" spans="1:11" x14ac:dyDescent="0.35">
      <c r="A634" s="59">
        <f>DATE(2025,5,9)</f>
        <v>45786</v>
      </c>
      <c r="B634" s="56"/>
      <c r="C634" s="57" t="s">
        <v>72</v>
      </c>
      <c r="D634" s="40" t="s">
        <v>2</v>
      </c>
      <c r="E634" s="57" t="s">
        <v>5</v>
      </c>
      <c r="F634" s="53" t="s">
        <v>4</v>
      </c>
      <c r="G634" s="58">
        <v>45.210228571428601</v>
      </c>
      <c r="H634" s="57">
        <v>7</v>
      </c>
      <c r="I634" s="54">
        <v>0</v>
      </c>
      <c r="K634" s="60"/>
    </row>
    <row r="635" spans="1:11" x14ac:dyDescent="0.35">
      <c r="A635" s="59">
        <f t="shared" ref="A635:A650" si="69">DATE(2025,5,9)</f>
        <v>45786</v>
      </c>
      <c r="B635" s="56"/>
      <c r="C635" s="57" t="s">
        <v>70</v>
      </c>
      <c r="D635" s="40" t="s">
        <v>2</v>
      </c>
      <c r="E635" s="57" t="s">
        <v>5</v>
      </c>
      <c r="F635" s="53" t="s">
        <v>4</v>
      </c>
      <c r="G635" s="58">
        <v>445.070795238095</v>
      </c>
      <c r="H635" s="57">
        <v>21</v>
      </c>
      <c r="I635" s="54">
        <v>0</v>
      </c>
      <c r="K635" s="60"/>
    </row>
    <row r="636" spans="1:11" x14ac:dyDescent="0.35">
      <c r="A636" s="59">
        <f t="shared" si="69"/>
        <v>45786</v>
      </c>
      <c r="B636" s="56"/>
      <c r="C636" s="57" t="s">
        <v>75</v>
      </c>
      <c r="D636" s="40" t="s">
        <v>2</v>
      </c>
      <c r="E636" s="57" t="s">
        <v>5</v>
      </c>
      <c r="F636" s="53" t="s">
        <v>4</v>
      </c>
      <c r="G636" s="58">
        <v>207.81947500000001</v>
      </c>
      <c r="H636" s="57">
        <v>8</v>
      </c>
      <c r="I636" s="54">
        <v>0</v>
      </c>
      <c r="K636" s="60"/>
    </row>
    <row r="637" spans="1:11" x14ac:dyDescent="0.35">
      <c r="A637" s="59">
        <f t="shared" si="69"/>
        <v>45786</v>
      </c>
      <c r="B637" s="56"/>
      <c r="C637" s="57" t="s">
        <v>83</v>
      </c>
      <c r="D637" s="40" t="s">
        <v>2</v>
      </c>
      <c r="E637" s="57" t="s">
        <v>5</v>
      </c>
      <c r="F637" s="53" t="s">
        <v>4</v>
      </c>
      <c r="G637" s="58">
        <v>17.4661291666667</v>
      </c>
      <c r="H637" s="57">
        <v>96</v>
      </c>
      <c r="I637" s="54">
        <v>0</v>
      </c>
      <c r="K637" s="60"/>
    </row>
    <row r="638" spans="1:11" x14ac:dyDescent="0.35">
      <c r="A638" s="59">
        <f t="shared" si="69"/>
        <v>45786</v>
      </c>
      <c r="B638" s="56"/>
      <c r="C638" s="57" t="s">
        <v>85</v>
      </c>
      <c r="D638" s="40" t="s">
        <v>2</v>
      </c>
      <c r="E638" s="57" t="s">
        <v>5</v>
      </c>
      <c r="F638" s="53" t="s">
        <v>4</v>
      </c>
      <c r="G638" s="58">
        <v>225.22816462585001</v>
      </c>
      <c r="H638" s="57">
        <v>294</v>
      </c>
      <c r="I638" s="54">
        <v>0</v>
      </c>
      <c r="K638" s="60"/>
    </row>
    <row r="639" spans="1:11" x14ac:dyDescent="0.35">
      <c r="A639" s="59">
        <f t="shared" si="69"/>
        <v>45786</v>
      </c>
      <c r="B639" s="56"/>
      <c r="C639" s="57" t="s">
        <v>73</v>
      </c>
      <c r="D639" s="40" t="s">
        <v>2</v>
      </c>
      <c r="E639" s="57" t="s">
        <v>5</v>
      </c>
      <c r="F639" s="53" t="s">
        <v>4</v>
      </c>
      <c r="G639" s="58">
        <v>1395.8825400000001</v>
      </c>
      <c r="H639" s="57">
        <v>5</v>
      </c>
      <c r="I639" s="54">
        <v>0</v>
      </c>
      <c r="K639" s="60"/>
    </row>
    <row r="640" spans="1:11" x14ac:dyDescent="0.35">
      <c r="A640" s="59">
        <f t="shared" si="69"/>
        <v>45786</v>
      </c>
      <c r="B640" s="56"/>
      <c r="C640" s="57" t="s">
        <v>74</v>
      </c>
      <c r="D640" s="40" t="s">
        <v>2</v>
      </c>
      <c r="E640" s="57" t="s">
        <v>5</v>
      </c>
      <c r="F640" s="53" t="s">
        <v>4</v>
      </c>
      <c r="G640" s="58">
        <v>198.080886666667</v>
      </c>
      <c r="H640" s="57">
        <v>15</v>
      </c>
      <c r="I640" s="54">
        <v>0</v>
      </c>
      <c r="K640" s="60"/>
    </row>
    <row r="641" spans="1:11" x14ac:dyDescent="0.35">
      <c r="A641" s="59">
        <f t="shared" si="69"/>
        <v>45786</v>
      </c>
      <c r="B641" s="56"/>
      <c r="C641" s="57" t="s">
        <v>77</v>
      </c>
      <c r="D641" s="40" t="s">
        <v>2</v>
      </c>
      <c r="E641" s="57" t="s">
        <v>3</v>
      </c>
      <c r="F641" s="53" t="s">
        <v>4</v>
      </c>
      <c r="G641" s="58">
        <v>6495.29</v>
      </c>
      <c r="H641" s="57">
        <v>1</v>
      </c>
      <c r="I641" s="54">
        <v>0</v>
      </c>
      <c r="K641" s="60"/>
    </row>
    <row r="642" spans="1:11" x14ac:dyDescent="0.35">
      <c r="A642" s="59">
        <f t="shared" si="69"/>
        <v>45786</v>
      </c>
      <c r="B642" s="56"/>
      <c r="C642" s="57" t="s">
        <v>92</v>
      </c>
      <c r="D642" s="40" t="s">
        <v>2</v>
      </c>
      <c r="E642" s="57" t="s">
        <v>3</v>
      </c>
      <c r="F642" s="53" t="s">
        <v>4</v>
      </c>
      <c r="G642" s="58">
        <v>35814.046499999997</v>
      </c>
      <c r="H642" s="57">
        <v>1</v>
      </c>
      <c r="I642" s="54">
        <v>0</v>
      </c>
      <c r="K642" s="60"/>
    </row>
    <row r="643" spans="1:11" x14ac:dyDescent="0.35">
      <c r="A643" s="59">
        <f t="shared" si="69"/>
        <v>45786</v>
      </c>
      <c r="B643" s="56"/>
      <c r="C643" s="57" t="s">
        <v>71</v>
      </c>
      <c r="D643" s="40" t="s">
        <v>2</v>
      </c>
      <c r="E643" s="57" t="s">
        <v>5</v>
      </c>
      <c r="F643" s="53" t="s">
        <v>4</v>
      </c>
      <c r="G643" s="58">
        <v>293.23132108843498</v>
      </c>
      <c r="H643" s="57">
        <v>294</v>
      </c>
      <c r="I643" s="54">
        <v>0</v>
      </c>
      <c r="K643" s="60"/>
    </row>
    <row r="644" spans="1:11" x14ac:dyDescent="0.35">
      <c r="A644" s="59">
        <f t="shared" si="69"/>
        <v>45786</v>
      </c>
      <c r="B644" s="56"/>
      <c r="C644" s="57" t="s">
        <v>88</v>
      </c>
      <c r="D644" s="40" t="s">
        <v>2</v>
      </c>
      <c r="E644" s="57" t="s">
        <v>3</v>
      </c>
      <c r="F644" s="53" t="s">
        <v>4</v>
      </c>
      <c r="G644" s="58">
        <v>452.97463333333297</v>
      </c>
      <c r="H644" s="57">
        <v>3</v>
      </c>
      <c r="I644" s="54">
        <v>0</v>
      </c>
      <c r="K644" s="60"/>
    </row>
    <row r="645" spans="1:11" x14ac:dyDescent="0.35">
      <c r="A645" s="59">
        <f t="shared" si="69"/>
        <v>45786</v>
      </c>
      <c r="B645" s="56"/>
      <c r="C645" s="57" t="s">
        <v>91</v>
      </c>
      <c r="D645" s="40" t="s">
        <v>2</v>
      </c>
      <c r="E645" s="57" t="s">
        <v>3</v>
      </c>
      <c r="F645" s="53" t="s">
        <v>4</v>
      </c>
      <c r="G645" s="58">
        <v>52.641399999999997</v>
      </c>
      <c r="H645" s="57">
        <v>1</v>
      </c>
      <c r="I645" s="54">
        <v>0</v>
      </c>
      <c r="K645" s="60"/>
    </row>
    <row r="646" spans="1:11" x14ac:dyDescent="0.35">
      <c r="A646" s="59">
        <f t="shared" si="69"/>
        <v>45786</v>
      </c>
      <c r="B646" s="56"/>
      <c r="C646" s="57" t="s">
        <v>89</v>
      </c>
      <c r="D646" s="40" t="s">
        <v>2</v>
      </c>
      <c r="E646" s="57" t="s">
        <v>3</v>
      </c>
      <c r="F646" s="53" t="s">
        <v>4</v>
      </c>
      <c r="G646" s="58">
        <v>178.43610000000001</v>
      </c>
      <c r="H646" s="57">
        <v>1</v>
      </c>
      <c r="I646" s="54">
        <v>0</v>
      </c>
      <c r="K646" s="60"/>
    </row>
    <row r="647" spans="1:11" x14ac:dyDescent="0.35">
      <c r="A647" s="59">
        <f t="shared" si="69"/>
        <v>45786</v>
      </c>
      <c r="B647" s="56"/>
      <c r="C647" s="57" t="s">
        <v>90</v>
      </c>
      <c r="D647" s="40" t="s">
        <v>2</v>
      </c>
      <c r="E647" s="57" t="s">
        <v>3</v>
      </c>
      <c r="F647" s="53" t="s">
        <v>4</v>
      </c>
      <c r="G647" s="58">
        <v>2524.9901</v>
      </c>
      <c r="H647" s="57">
        <v>1</v>
      </c>
      <c r="I647" s="54">
        <v>0</v>
      </c>
      <c r="K647" s="60"/>
    </row>
    <row r="648" spans="1:11" x14ac:dyDescent="0.35">
      <c r="A648" s="59">
        <f t="shared" si="69"/>
        <v>45786</v>
      </c>
      <c r="B648" s="56"/>
      <c r="C648" s="57" t="s">
        <v>76</v>
      </c>
      <c r="D648" s="40" t="s">
        <v>2</v>
      </c>
      <c r="E648" s="57" t="s">
        <v>5</v>
      </c>
      <c r="F648" s="53" t="s">
        <v>4</v>
      </c>
      <c r="G648" s="58">
        <v>116.30204999999999</v>
      </c>
      <c r="H648" s="57">
        <v>4</v>
      </c>
      <c r="I648" s="54">
        <v>0</v>
      </c>
      <c r="K648" s="60"/>
    </row>
    <row r="649" spans="1:11" x14ac:dyDescent="0.35">
      <c r="A649" s="59">
        <f t="shared" si="69"/>
        <v>45786</v>
      </c>
      <c r="B649" s="56"/>
      <c r="C649" s="57" t="s">
        <v>86</v>
      </c>
      <c r="D649" s="40" t="s">
        <v>2</v>
      </c>
      <c r="E649" s="57" t="s">
        <v>5</v>
      </c>
      <c r="F649" s="53" t="s">
        <v>4</v>
      </c>
      <c r="G649" s="58">
        <v>297.72564509803902</v>
      </c>
      <c r="H649" s="57">
        <v>102</v>
      </c>
      <c r="I649" s="54">
        <v>0</v>
      </c>
      <c r="K649" s="60"/>
    </row>
    <row r="650" spans="1:11" x14ac:dyDescent="0.35">
      <c r="A650" s="59">
        <f t="shared" si="69"/>
        <v>45786</v>
      </c>
      <c r="B650" s="56"/>
      <c r="C650" s="57" t="s">
        <v>87</v>
      </c>
      <c r="D650" s="40" t="s">
        <v>2</v>
      </c>
      <c r="E650" s="57" t="s">
        <v>3</v>
      </c>
      <c r="F650" s="53" t="s">
        <v>4</v>
      </c>
      <c r="G650" s="58">
        <v>599.89919999999995</v>
      </c>
      <c r="H650" s="57">
        <v>1</v>
      </c>
      <c r="I650" s="54">
        <v>0</v>
      </c>
      <c r="K650" s="60"/>
    </row>
    <row r="651" spans="1:11" x14ac:dyDescent="0.35">
      <c r="A651" s="59">
        <f>DATE(2025,5,10)</f>
        <v>45787</v>
      </c>
      <c r="B651" s="56"/>
      <c r="C651" s="57" t="s">
        <v>70</v>
      </c>
      <c r="D651" s="40" t="s">
        <v>2</v>
      </c>
      <c r="E651" s="57" t="s">
        <v>5</v>
      </c>
      <c r="F651" s="53" t="s">
        <v>4</v>
      </c>
      <c r="G651" s="58">
        <v>481.28419444444398</v>
      </c>
      <c r="H651" s="57">
        <v>18</v>
      </c>
      <c r="I651" s="54">
        <v>0</v>
      </c>
      <c r="K651" s="60"/>
    </row>
    <row r="652" spans="1:11" x14ac:dyDescent="0.35">
      <c r="A652" s="59">
        <f t="shared" ref="A652:A660" si="70">DATE(2025,5,10)</f>
        <v>45787</v>
      </c>
      <c r="B652" s="56"/>
      <c r="C652" s="57" t="s">
        <v>72</v>
      </c>
      <c r="D652" s="40" t="s">
        <v>2</v>
      </c>
      <c r="E652" s="57" t="s">
        <v>5</v>
      </c>
      <c r="F652" s="53" t="s">
        <v>4</v>
      </c>
      <c r="G652" s="58">
        <v>60.892000000000003</v>
      </c>
      <c r="H652" s="57">
        <v>2</v>
      </c>
      <c r="I652" s="54">
        <v>0</v>
      </c>
      <c r="K652" s="60"/>
    </row>
    <row r="653" spans="1:11" x14ac:dyDescent="0.35">
      <c r="A653" s="59">
        <f t="shared" si="70"/>
        <v>45787</v>
      </c>
      <c r="B653" s="56"/>
      <c r="C653" s="57" t="s">
        <v>75</v>
      </c>
      <c r="D653" s="40" t="s">
        <v>2</v>
      </c>
      <c r="E653" s="57" t="s">
        <v>5</v>
      </c>
      <c r="F653" s="53" t="s">
        <v>4</v>
      </c>
      <c r="G653" s="58">
        <v>277.06580000000002</v>
      </c>
      <c r="H653" s="57">
        <v>2</v>
      </c>
      <c r="I653" s="54">
        <v>0</v>
      </c>
      <c r="K653" s="60"/>
    </row>
    <row r="654" spans="1:11" x14ac:dyDescent="0.35">
      <c r="A654" s="59">
        <f t="shared" si="70"/>
        <v>45787</v>
      </c>
      <c r="B654" s="56"/>
      <c r="C654" s="57" t="s">
        <v>85</v>
      </c>
      <c r="D654" s="40" t="s">
        <v>2</v>
      </c>
      <c r="E654" s="57" t="s">
        <v>5</v>
      </c>
      <c r="F654" s="53" t="s">
        <v>4</v>
      </c>
      <c r="G654" s="58">
        <v>185.22657188612101</v>
      </c>
      <c r="H654" s="57">
        <v>281</v>
      </c>
      <c r="I654" s="54">
        <v>0</v>
      </c>
      <c r="K654" s="60"/>
    </row>
    <row r="655" spans="1:11" x14ac:dyDescent="0.35">
      <c r="A655" s="59">
        <f t="shared" si="70"/>
        <v>45787</v>
      </c>
      <c r="B655" s="56"/>
      <c r="C655" s="57" t="s">
        <v>73</v>
      </c>
      <c r="D655" s="40" t="s">
        <v>2</v>
      </c>
      <c r="E655" s="57" t="s">
        <v>5</v>
      </c>
      <c r="F655" s="53" t="s">
        <v>4</v>
      </c>
      <c r="G655" s="58">
        <v>18.288699999999999</v>
      </c>
      <c r="H655" s="57">
        <v>1</v>
      </c>
      <c r="I655" s="54">
        <v>0</v>
      </c>
      <c r="K655" s="60"/>
    </row>
    <row r="656" spans="1:11" x14ac:dyDescent="0.35">
      <c r="A656" s="59">
        <f t="shared" si="70"/>
        <v>45787</v>
      </c>
      <c r="B656" s="56"/>
      <c r="C656" s="57" t="s">
        <v>83</v>
      </c>
      <c r="D656" s="40" t="s">
        <v>2</v>
      </c>
      <c r="E656" s="57" t="s">
        <v>5</v>
      </c>
      <c r="F656" s="53" t="s">
        <v>4</v>
      </c>
      <c r="G656" s="58">
        <v>14.420522340425499</v>
      </c>
      <c r="H656" s="57">
        <v>94</v>
      </c>
      <c r="I656" s="54">
        <v>0</v>
      </c>
      <c r="K656" s="60"/>
    </row>
    <row r="657" spans="1:11" x14ac:dyDescent="0.35">
      <c r="A657" s="59">
        <f t="shared" si="70"/>
        <v>45787</v>
      </c>
      <c r="B657" s="56"/>
      <c r="C657" s="57" t="s">
        <v>76</v>
      </c>
      <c r="D657" s="40" t="s">
        <v>2</v>
      </c>
      <c r="E657" s="57" t="s">
        <v>5</v>
      </c>
      <c r="F657" s="53" t="s">
        <v>4</v>
      </c>
      <c r="G657" s="58">
        <v>61.018599999999999</v>
      </c>
      <c r="H657" s="57">
        <v>1</v>
      </c>
      <c r="I657" s="54">
        <v>0</v>
      </c>
      <c r="K657" s="60"/>
    </row>
    <row r="658" spans="1:11" x14ac:dyDescent="0.35">
      <c r="A658" s="59">
        <f t="shared" si="70"/>
        <v>45787</v>
      </c>
      <c r="B658" s="56"/>
      <c r="C658" s="57" t="s">
        <v>71</v>
      </c>
      <c r="D658" s="40" t="s">
        <v>2</v>
      </c>
      <c r="E658" s="57" t="s">
        <v>5</v>
      </c>
      <c r="F658" s="53" t="s">
        <v>4</v>
      </c>
      <c r="G658" s="58">
        <v>241.78419857142899</v>
      </c>
      <c r="H658" s="57">
        <v>280</v>
      </c>
      <c r="I658" s="54">
        <v>0</v>
      </c>
      <c r="K658" s="60"/>
    </row>
    <row r="659" spans="1:11" x14ac:dyDescent="0.35">
      <c r="A659" s="59">
        <f t="shared" si="70"/>
        <v>45787</v>
      </c>
      <c r="B659" s="56"/>
      <c r="C659" s="57" t="s">
        <v>74</v>
      </c>
      <c r="D659" s="40" t="s">
        <v>2</v>
      </c>
      <c r="E659" s="57" t="s">
        <v>5</v>
      </c>
      <c r="F659" s="53" t="s">
        <v>4</v>
      </c>
      <c r="G659" s="58">
        <v>74.326066666666705</v>
      </c>
      <c r="H659" s="57">
        <v>3</v>
      </c>
      <c r="I659" s="54">
        <v>0</v>
      </c>
      <c r="K659" s="60"/>
    </row>
    <row r="660" spans="1:11" x14ac:dyDescent="0.35">
      <c r="A660" s="59">
        <f t="shared" si="70"/>
        <v>45787</v>
      </c>
      <c r="B660" s="56"/>
      <c r="C660" s="57" t="s">
        <v>86</v>
      </c>
      <c r="D660" s="40" t="s">
        <v>2</v>
      </c>
      <c r="E660" s="57" t="s">
        <v>5</v>
      </c>
      <c r="F660" s="53" t="s">
        <v>4</v>
      </c>
      <c r="G660" s="58">
        <v>269.79867717391301</v>
      </c>
      <c r="H660" s="57">
        <v>92</v>
      </c>
      <c r="I660" s="54">
        <v>0</v>
      </c>
      <c r="K660" s="60"/>
    </row>
    <row r="661" spans="1:11" x14ac:dyDescent="0.35">
      <c r="A661" s="59">
        <f>DATE(2025,5,11)</f>
        <v>45788</v>
      </c>
      <c r="B661" s="56"/>
      <c r="C661" s="57" t="s">
        <v>72</v>
      </c>
      <c r="D661" s="40" t="s">
        <v>2</v>
      </c>
      <c r="E661" s="57" t="s">
        <v>5</v>
      </c>
      <c r="F661" s="53" t="s">
        <v>4</v>
      </c>
      <c r="G661" s="58">
        <v>59.958500000000001</v>
      </c>
      <c r="H661" s="57">
        <v>1</v>
      </c>
      <c r="I661" s="54">
        <v>0</v>
      </c>
      <c r="K661" s="60"/>
    </row>
    <row r="662" spans="1:11" x14ac:dyDescent="0.35">
      <c r="A662" s="59">
        <f t="shared" ref="A662:A669" si="71">DATE(2025,5,11)</f>
        <v>45788</v>
      </c>
      <c r="B662" s="56"/>
      <c r="C662" s="57" t="s">
        <v>70</v>
      </c>
      <c r="D662" s="40" t="s">
        <v>2</v>
      </c>
      <c r="E662" s="57" t="s">
        <v>5</v>
      </c>
      <c r="F662" s="53" t="s">
        <v>4</v>
      </c>
      <c r="G662" s="58">
        <v>644.952225</v>
      </c>
      <c r="H662" s="57">
        <v>8</v>
      </c>
      <c r="I662" s="54">
        <v>0</v>
      </c>
      <c r="K662" s="60"/>
    </row>
    <row r="663" spans="1:11" x14ac:dyDescent="0.35">
      <c r="A663" s="59">
        <f t="shared" si="71"/>
        <v>45788</v>
      </c>
      <c r="B663" s="56"/>
      <c r="C663" s="57" t="s">
        <v>83</v>
      </c>
      <c r="D663" s="40" t="s">
        <v>2</v>
      </c>
      <c r="E663" s="57" t="s">
        <v>5</v>
      </c>
      <c r="F663" s="53" t="s">
        <v>4</v>
      </c>
      <c r="G663" s="58">
        <v>13.947514130434801</v>
      </c>
      <c r="H663" s="57">
        <v>92</v>
      </c>
      <c r="I663" s="54">
        <v>0</v>
      </c>
      <c r="K663" s="60"/>
    </row>
    <row r="664" spans="1:11" x14ac:dyDescent="0.35">
      <c r="A664" s="59">
        <f t="shared" si="71"/>
        <v>45788</v>
      </c>
      <c r="B664" s="56"/>
      <c r="C664" s="57" t="s">
        <v>76</v>
      </c>
      <c r="D664" s="40" t="s">
        <v>2</v>
      </c>
      <c r="E664" s="57" t="s">
        <v>5</v>
      </c>
      <c r="F664" s="53" t="s">
        <v>4</v>
      </c>
      <c r="G664" s="58">
        <v>75.239999999999995</v>
      </c>
      <c r="H664" s="57">
        <v>1</v>
      </c>
      <c r="I664" s="54">
        <v>0</v>
      </c>
      <c r="K664" s="60"/>
    </row>
    <row r="665" spans="1:11" x14ac:dyDescent="0.35">
      <c r="A665" s="59">
        <f t="shared" si="71"/>
        <v>45788</v>
      </c>
      <c r="B665" s="56"/>
      <c r="C665" s="57" t="s">
        <v>85</v>
      </c>
      <c r="D665" s="40" t="s">
        <v>2</v>
      </c>
      <c r="E665" s="57" t="s">
        <v>5</v>
      </c>
      <c r="F665" s="53" t="s">
        <v>4</v>
      </c>
      <c r="G665" s="58">
        <v>196.46291285714301</v>
      </c>
      <c r="H665" s="57">
        <v>210</v>
      </c>
      <c r="I665" s="54">
        <v>0</v>
      </c>
      <c r="K665" s="60"/>
    </row>
    <row r="666" spans="1:11" x14ac:dyDescent="0.35">
      <c r="A666" s="59">
        <f t="shared" si="71"/>
        <v>45788</v>
      </c>
      <c r="B666" s="56"/>
      <c r="C666" s="57" t="s">
        <v>71</v>
      </c>
      <c r="D666" s="40" t="s">
        <v>2</v>
      </c>
      <c r="E666" s="57" t="s">
        <v>5</v>
      </c>
      <c r="F666" s="53" t="s">
        <v>4</v>
      </c>
      <c r="G666" s="58">
        <v>258.68496904761901</v>
      </c>
      <c r="H666" s="57">
        <v>210</v>
      </c>
      <c r="I666" s="54">
        <v>0</v>
      </c>
      <c r="K666" s="60"/>
    </row>
    <row r="667" spans="1:11" x14ac:dyDescent="0.35">
      <c r="A667" s="59">
        <f t="shared" si="71"/>
        <v>45788</v>
      </c>
      <c r="B667" s="56"/>
      <c r="C667" s="57" t="s">
        <v>75</v>
      </c>
      <c r="D667" s="40" t="s">
        <v>2</v>
      </c>
      <c r="E667" s="57" t="s">
        <v>5</v>
      </c>
      <c r="F667" s="53" t="s">
        <v>4</v>
      </c>
      <c r="G667" s="58">
        <v>141.4983</v>
      </c>
      <c r="H667" s="57">
        <v>2</v>
      </c>
      <c r="I667" s="54">
        <v>0</v>
      </c>
      <c r="K667" s="60"/>
    </row>
    <row r="668" spans="1:11" x14ac:dyDescent="0.35">
      <c r="A668" s="59">
        <f t="shared" si="71"/>
        <v>45788</v>
      </c>
      <c r="B668" s="56"/>
      <c r="C668" s="57" t="s">
        <v>74</v>
      </c>
      <c r="D668" s="40" t="s">
        <v>2</v>
      </c>
      <c r="E668" s="57" t="s">
        <v>5</v>
      </c>
      <c r="F668" s="53" t="s">
        <v>4</v>
      </c>
      <c r="G668" s="58">
        <v>1473.2497249999999</v>
      </c>
      <c r="H668" s="57">
        <v>4</v>
      </c>
      <c r="I668" s="54">
        <v>0</v>
      </c>
      <c r="K668" s="60"/>
    </row>
    <row r="669" spans="1:11" x14ac:dyDescent="0.35">
      <c r="A669" s="59">
        <f t="shared" si="71"/>
        <v>45788</v>
      </c>
      <c r="B669" s="56"/>
      <c r="C669" s="57" t="s">
        <v>86</v>
      </c>
      <c r="D669" s="40" t="s">
        <v>2</v>
      </c>
      <c r="E669" s="57" t="s">
        <v>5</v>
      </c>
      <c r="F669" s="53" t="s">
        <v>4</v>
      </c>
      <c r="G669" s="58">
        <v>257.46317173913002</v>
      </c>
      <c r="H669" s="57">
        <v>92</v>
      </c>
      <c r="I669" s="54">
        <v>0</v>
      </c>
      <c r="K669" s="60"/>
    </row>
    <row r="670" spans="1:11" x14ac:dyDescent="0.35">
      <c r="A670" s="59">
        <f>DATE(2025,5,12)</f>
        <v>45789</v>
      </c>
      <c r="B670" s="56"/>
      <c r="C670" s="57" t="s">
        <v>83</v>
      </c>
      <c r="D670" s="40" t="s">
        <v>2</v>
      </c>
      <c r="E670" s="57" t="s">
        <v>5</v>
      </c>
      <c r="F670" s="53" t="s">
        <v>4</v>
      </c>
      <c r="G670" s="58">
        <v>15.9416612903226</v>
      </c>
      <c r="H670" s="57">
        <v>93</v>
      </c>
      <c r="I670" s="54">
        <v>0</v>
      </c>
      <c r="K670" s="60"/>
    </row>
    <row r="671" spans="1:11" x14ac:dyDescent="0.35">
      <c r="A671" s="59">
        <f t="shared" ref="A671:A678" si="72">DATE(2025,5,12)</f>
        <v>45789</v>
      </c>
      <c r="B671" s="56"/>
      <c r="C671" s="57" t="s">
        <v>71</v>
      </c>
      <c r="D671" s="40" t="s">
        <v>2</v>
      </c>
      <c r="E671" s="57" t="s">
        <v>5</v>
      </c>
      <c r="F671" s="53" t="s">
        <v>4</v>
      </c>
      <c r="G671" s="58">
        <v>288.23727896440101</v>
      </c>
      <c r="H671" s="57">
        <v>309</v>
      </c>
      <c r="I671" s="54">
        <v>0</v>
      </c>
      <c r="K671" s="60"/>
    </row>
    <row r="672" spans="1:11" x14ac:dyDescent="0.35">
      <c r="A672" s="59">
        <f t="shared" si="72"/>
        <v>45789</v>
      </c>
      <c r="B672" s="56"/>
      <c r="C672" s="57" t="s">
        <v>76</v>
      </c>
      <c r="D672" s="40" t="s">
        <v>2</v>
      </c>
      <c r="E672" s="57" t="s">
        <v>5</v>
      </c>
      <c r="F672" s="53" t="s">
        <v>4</v>
      </c>
      <c r="G672" s="58">
        <v>68.869299999999996</v>
      </c>
      <c r="H672" s="57">
        <v>2</v>
      </c>
      <c r="I672" s="54">
        <v>0</v>
      </c>
      <c r="K672" s="60"/>
    </row>
    <row r="673" spans="1:11" x14ac:dyDescent="0.35">
      <c r="A673" s="59">
        <f t="shared" si="72"/>
        <v>45789</v>
      </c>
      <c r="B673" s="56"/>
      <c r="C673" s="57" t="s">
        <v>70</v>
      </c>
      <c r="D673" s="40" t="s">
        <v>2</v>
      </c>
      <c r="E673" s="57" t="s">
        <v>5</v>
      </c>
      <c r="F673" s="53" t="s">
        <v>4</v>
      </c>
      <c r="G673" s="58">
        <v>593.457594736842</v>
      </c>
      <c r="H673" s="57">
        <v>19</v>
      </c>
      <c r="I673" s="54">
        <v>0</v>
      </c>
      <c r="K673" s="60"/>
    </row>
    <row r="674" spans="1:11" x14ac:dyDescent="0.35">
      <c r="A674" s="59">
        <f t="shared" si="72"/>
        <v>45789</v>
      </c>
      <c r="B674" s="56"/>
      <c r="C674" s="57" t="s">
        <v>86</v>
      </c>
      <c r="D674" s="40" t="s">
        <v>2</v>
      </c>
      <c r="E674" s="57" t="s">
        <v>5</v>
      </c>
      <c r="F674" s="53" t="s">
        <v>4</v>
      </c>
      <c r="G674" s="58">
        <v>304.901898913043</v>
      </c>
      <c r="H674" s="57">
        <v>92</v>
      </c>
      <c r="I674" s="54">
        <v>0</v>
      </c>
      <c r="K674" s="60"/>
    </row>
    <row r="675" spans="1:11" x14ac:dyDescent="0.35">
      <c r="A675" s="59">
        <f t="shared" si="72"/>
        <v>45789</v>
      </c>
      <c r="B675" s="56"/>
      <c r="C675" s="57" t="s">
        <v>72</v>
      </c>
      <c r="D675" s="40" t="s">
        <v>2</v>
      </c>
      <c r="E675" s="57" t="s">
        <v>5</v>
      </c>
      <c r="F675" s="53" t="s">
        <v>4</v>
      </c>
      <c r="G675" s="58">
        <v>38.413316666666702</v>
      </c>
      <c r="H675" s="57">
        <v>6</v>
      </c>
      <c r="I675" s="54">
        <v>0</v>
      </c>
      <c r="K675" s="60"/>
    </row>
    <row r="676" spans="1:11" x14ac:dyDescent="0.35">
      <c r="A676" s="59">
        <f t="shared" si="72"/>
        <v>45789</v>
      </c>
      <c r="B676" s="56"/>
      <c r="C676" s="57" t="s">
        <v>85</v>
      </c>
      <c r="D676" s="40" t="s">
        <v>2</v>
      </c>
      <c r="E676" s="57" t="s">
        <v>5</v>
      </c>
      <c r="F676" s="53" t="s">
        <v>4</v>
      </c>
      <c r="G676" s="58">
        <v>216.45904045307401</v>
      </c>
      <c r="H676" s="57">
        <v>309</v>
      </c>
      <c r="I676" s="54">
        <v>0</v>
      </c>
      <c r="K676" s="60"/>
    </row>
    <row r="677" spans="1:11" x14ac:dyDescent="0.35">
      <c r="A677" s="59">
        <f t="shared" si="72"/>
        <v>45789</v>
      </c>
      <c r="B677" s="56"/>
      <c r="C677" s="57" t="s">
        <v>75</v>
      </c>
      <c r="D677" s="40" t="s">
        <v>2</v>
      </c>
      <c r="E677" s="57" t="s">
        <v>5</v>
      </c>
      <c r="F677" s="53" t="s">
        <v>4</v>
      </c>
      <c r="G677" s="58">
        <v>177.813625</v>
      </c>
      <c r="H677" s="57">
        <v>4</v>
      </c>
      <c r="I677" s="54">
        <v>0</v>
      </c>
      <c r="K677" s="60"/>
    </row>
    <row r="678" spans="1:11" x14ac:dyDescent="0.35">
      <c r="A678" s="59">
        <f t="shared" si="72"/>
        <v>45789</v>
      </c>
      <c r="B678" s="56"/>
      <c r="C678" s="57" t="s">
        <v>74</v>
      </c>
      <c r="D678" s="40" t="s">
        <v>2</v>
      </c>
      <c r="E678" s="57" t="s">
        <v>5</v>
      </c>
      <c r="F678" s="53" t="s">
        <v>4</v>
      </c>
      <c r="G678" s="58">
        <v>484.20038</v>
      </c>
      <c r="H678" s="57">
        <v>15</v>
      </c>
      <c r="I678" s="54">
        <v>0</v>
      </c>
      <c r="K678" s="60"/>
    </row>
    <row r="679" spans="1:11" x14ac:dyDescent="0.35">
      <c r="A679" s="59">
        <f>DATE(2025,5,13)</f>
        <v>45790</v>
      </c>
      <c r="B679" s="56"/>
      <c r="C679" s="57" t="s">
        <v>85</v>
      </c>
      <c r="D679" s="40" t="s">
        <v>2</v>
      </c>
      <c r="E679" s="57" t="s">
        <v>5</v>
      </c>
      <c r="F679" s="53" t="s">
        <v>4</v>
      </c>
      <c r="G679" s="58">
        <v>220.018048943662</v>
      </c>
      <c r="H679" s="57">
        <v>284</v>
      </c>
      <c r="I679" s="54">
        <v>0</v>
      </c>
      <c r="K679" s="60"/>
    </row>
    <row r="680" spans="1:11" x14ac:dyDescent="0.35">
      <c r="A680" s="59">
        <f t="shared" ref="A680:A688" si="73">DATE(2025,5,13)</f>
        <v>45790</v>
      </c>
      <c r="B680" s="56"/>
      <c r="C680" s="57" t="s">
        <v>83</v>
      </c>
      <c r="D680" s="40" t="s">
        <v>2</v>
      </c>
      <c r="E680" s="57" t="s">
        <v>5</v>
      </c>
      <c r="F680" s="53" t="s">
        <v>4</v>
      </c>
      <c r="G680" s="58">
        <v>18.832810869565201</v>
      </c>
      <c r="H680" s="57">
        <v>92</v>
      </c>
      <c r="I680" s="54">
        <v>0</v>
      </c>
      <c r="K680" s="60"/>
    </row>
    <row r="681" spans="1:11" x14ac:dyDescent="0.35">
      <c r="A681" s="59">
        <f t="shared" si="73"/>
        <v>45790</v>
      </c>
      <c r="B681" s="56"/>
      <c r="C681" s="57" t="s">
        <v>86</v>
      </c>
      <c r="D681" s="40" t="s">
        <v>2</v>
      </c>
      <c r="E681" s="57" t="s">
        <v>5</v>
      </c>
      <c r="F681" s="53" t="s">
        <v>4</v>
      </c>
      <c r="G681" s="58">
        <v>293.89204999999998</v>
      </c>
      <c r="H681" s="57">
        <v>94</v>
      </c>
      <c r="I681" s="54">
        <v>0</v>
      </c>
      <c r="K681" s="60"/>
    </row>
    <row r="682" spans="1:11" x14ac:dyDescent="0.35">
      <c r="A682" s="59">
        <f t="shared" si="73"/>
        <v>45790</v>
      </c>
      <c r="B682" s="56"/>
      <c r="C682" s="57" t="s">
        <v>71</v>
      </c>
      <c r="D682" s="40" t="s">
        <v>2</v>
      </c>
      <c r="E682" s="57" t="s">
        <v>5</v>
      </c>
      <c r="F682" s="53" t="s">
        <v>4</v>
      </c>
      <c r="G682" s="58">
        <v>291.39907366548101</v>
      </c>
      <c r="H682" s="57">
        <v>281</v>
      </c>
      <c r="I682" s="54">
        <v>0</v>
      </c>
      <c r="K682" s="60"/>
    </row>
    <row r="683" spans="1:11" x14ac:dyDescent="0.35">
      <c r="A683" s="59">
        <f t="shared" si="73"/>
        <v>45790</v>
      </c>
      <c r="B683" s="56"/>
      <c r="C683" s="57" t="s">
        <v>76</v>
      </c>
      <c r="D683" s="40" t="s">
        <v>2</v>
      </c>
      <c r="E683" s="57" t="s">
        <v>5</v>
      </c>
      <c r="F683" s="53" t="s">
        <v>4</v>
      </c>
      <c r="G683" s="58">
        <v>58.604649999999999</v>
      </c>
      <c r="H683" s="57">
        <v>2</v>
      </c>
      <c r="I683" s="54">
        <v>0</v>
      </c>
      <c r="K683" s="60"/>
    </row>
    <row r="684" spans="1:11" x14ac:dyDescent="0.35">
      <c r="A684" s="59">
        <f t="shared" si="73"/>
        <v>45790</v>
      </c>
      <c r="B684" s="56"/>
      <c r="C684" s="57" t="s">
        <v>72</v>
      </c>
      <c r="D684" s="40" t="s">
        <v>2</v>
      </c>
      <c r="E684" s="57" t="s">
        <v>5</v>
      </c>
      <c r="F684" s="53" t="s">
        <v>4</v>
      </c>
      <c r="G684" s="58">
        <v>43.535850000000003</v>
      </c>
      <c r="H684" s="57">
        <v>4</v>
      </c>
      <c r="I684" s="54">
        <v>0</v>
      </c>
      <c r="K684" s="60"/>
    </row>
    <row r="685" spans="1:11" x14ac:dyDescent="0.35">
      <c r="A685" s="59">
        <f t="shared" si="73"/>
        <v>45790</v>
      </c>
      <c r="B685" s="56"/>
      <c r="C685" s="57" t="s">
        <v>70</v>
      </c>
      <c r="D685" s="40" t="s">
        <v>2</v>
      </c>
      <c r="E685" s="57" t="s">
        <v>5</v>
      </c>
      <c r="F685" s="53" t="s">
        <v>4</v>
      </c>
      <c r="G685" s="58">
        <v>582.78680526315804</v>
      </c>
      <c r="H685" s="57">
        <v>19</v>
      </c>
      <c r="I685" s="54">
        <v>0</v>
      </c>
      <c r="K685" s="60"/>
    </row>
    <row r="686" spans="1:11" x14ac:dyDescent="0.35">
      <c r="A686" s="59">
        <f t="shared" si="73"/>
        <v>45790</v>
      </c>
      <c r="B686" s="56"/>
      <c r="C686" s="57" t="s">
        <v>75</v>
      </c>
      <c r="D686" s="40" t="s">
        <v>2</v>
      </c>
      <c r="E686" s="57" t="s">
        <v>5</v>
      </c>
      <c r="F686" s="53" t="s">
        <v>4</v>
      </c>
      <c r="G686" s="58">
        <v>161.825175</v>
      </c>
      <c r="H686" s="57">
        <v>4</v>
      </c>
      <c r="I686" s="54">
        <v>0</v>
      </c>
      <c r="K686" s="60"/>
    </row>
    <row r="687" spans="1:11" x14ac:dyDescent="0.35">
      <c r="A687" s="59">
        <f t="shared" si="73"/>
        <v>45790</v>
      </c>
      <c r="B687" s="56"/>
      <c r="C687" s="57" t="s">
        <v>73</v>
      </c>
      <c r="D687" s="40" t="s">
        <v>2</v>
      </c>
      <c r="E687" s="57" t="s">
        <v>5</v>
      </c>
      <c r="F687" s="53" t="s">
        <v>4</v>
      </c>
      <c r="G687" s="58">
        <v>58.934600000000003</v>
      </c>
      <c r="H687" s="57">
        <v>1</v>
      </c>
      <c r="I687" s="54">
        <v>0</v>
      </c>
      <c r="K687" s="60"/>
    </row>
    <row r="688" spans="1:11" x14ac:dyDescent="0.35">
      <c r="A688" s="59">
        <f t="shared" si="73"/>
        <v>45790</v>
      </c>
      <c r="B688" s="56"/>
      <c r="C688" s="57" t="s">
        <v>74</v>
      </c>
      <c r="D688" s="40" t="s">
        <v>2</v>
      </c>
      <c r="E688" s="57" t="s">
        <v>5</v>
      </c>
      <c r="F688" s="53" t="s">
        <v>4</v>
      </c>
      <c r="G688" s="58">
        <v>872.40840000000003</v>
      </c>
      <c r="H688" s="57">
        <v>9</v>
      </c>
      <c r="I688" s="54">
        <v>0</v>
      </c>
      <c r="K688" s="60"/>
    </row>
    <row r="689" spans="1:11" x14ac:dyDescent="0.35">
      <c r="A689" s="59">
        <f>DATE(2025,5,14)</f>
        <v>45791</v>
      </c>
      <c r="B689" s="56"/>
      <c r="C689" s="57" t="s">
        <v>74</v>
      </c>
      <c r="D689" s="40" t="s">
        <v>2</v>
      </c>
      <c r="E689" s="57" t="s">
        <v>5</v>
      </c>
      <c r="F689" s="53" t="s">
        <v>4</v>
      </c>
      <c r="G689" s="58">
        <v>99.420680952380906</v>
      </c>
      <c r="H689" s="57">
        <v>21</v>
      </c>
      <c r="I689" s="54">
        <v>0</v>
      </c>
      <c r="K689" s="60"/>
    </row>
    <row r="690" spans="1:11" x14ac:dyDescent="0.35">
      <c r="A690" s="59">
        <f t="shared" ref="A690:A698" si="74">DATE(2025,5,14)</f>
        <v>45791</v>
      </c>
      <c r="B690" s="56"/>
      <c r="C690" s="57" t="s">
        <v>85</v>
      </c>
      <c r="D690" s="40" t="s">
        <v>2</v>
      </c>
      <c r="E690" s="57" t="s">
        <v>5</v>
      </c>
      <c r="F690" s="53" t="s">
        <v>4</v>
      </c>
      <c r="G690" s="58">
        <v>209.788918269231</v>
      </c>
      <c r="H690" s="57">
        <v>312</v>
      </c>
      <c r="I690" s="54">
        <v>0</v>
      </c>
      <c r="K690" s="60"/>
    </row>
    <row r="691" spans="1:11" x14ac:dyDescent="0.35">
      <c r="A691" s="59">
        <f t="shared" si="74"/>
        <v>45791</v>
      </c>
      <c r="B691" s="56"/>
      <c r="C691" s="57" t="s">
        <v>83</v>
      </c>
      <c r="D691" s="40" t="s">
        <v>2</v>
      </c>
      <c r="E691" s="57" t="s">
        <v>5</v>
      </c>
      <c r="F691" s="53" t="s">
        <v>4</v>
      </c>
      <c r="G691" s="58">
        <v>17.038460824742302</v>
      </c>
      <c r="H691" s="57">
        <v>97</v>
      </c>
      <c r="I691" s="54">
        <v>0</v>
      </c>
      <c r="K691" s="60"/>
    </row>
    <row r="692" spans="1:11" x14ac:dyDescent="0.35">
      <c r="A692" s="59">
        <f t="shared" si="74"/>
        <v>45791</v>
      </c>
      <c r="B692" s="56"/>
      <c r="C692" s="57" t="s">
        <v>71</v>
      </c>
      <c r="D692" s="40" t="s">
        <v>2</v>
      </c>
      <c r="E692" s="57" t="s">
        <v>5</v>
      </c>
      <c r="F692" s="53" t="s">
        <v>4</v>
      </c>
      <c r="G692" s="58">
        <v>278.47335389610402</v>
      </c>
      <c r="H692" s="57">
        <v>308</v>
      </c>
      <c r="I692" s="54">
        <v>0</v>
      </c>
      <c r="K692" s="60"/>
    </row>
    <row r="693" spans="1:11" x14ac:dyDescent="0.35">
      <c r="A693" s="59">
        <f t="shared" si="74"/>
        <v>45791</v>
      </c>
      <c r="B693" s="56"/>
      <c r="C693" s="57" t="s">
        <v>86</v>
      </c>
      <c r="D693" s="40" t="s">
        <v>2</v>
      </c>
      <c r="E693" s="57" t="s">
        <v>5</v>
      </c>
      <c r="F693" s="53" t="s">
        <v>4</v>
      </c>
      <c r="G693" s="58">
        <v>283.490389690722</v>
      </c>
      <c r="H693" s="57">
        <v>97</v>
      </c>
      <c r="I693" s="54">
        <v>0</v>
      </c>
      <c r="K693" s="60"/>
    </row>
    <row r="694" spans="1:11" x14ac:dyDescent="0.35">
      <c r="A694" s="59">
        <f t="shared" si="74"/>
        <v>45791</v>
      </c>
      <c r="B694" s="56"/>
      <c r="C694" s="57" t="s">
        <v>76</v>
      </c>
      <c r="D694" s="40" t="s">
        <v>2</v>
      </c>
      <c r="E694" s="57" t="s">
        <v>5</v>
      </c>
      <c r="F694" s="53" t="s">
        <v>4</v>
      </c>
      <c r="G694" s="58">
        <v>32.094580000000001</v>
      </c>
      <c r="H694" s="57">
        <v>5</v>
      </c>
      <c r="I694" s="54">
        <v>0</v>
      </c>
      <c r="K694" s="60"/>
    </row>
    <row r="695" spans="1:11" x14ac:dyDescent="0.35">
      <c r="A695" s="59">
        <f t="shared" si="74"/>
        <v>45791</v>
      </c>
      <c r="B695" s="56"/>
      <c r="C695" s="57" t="s">
        <v>72</v>
      </c>
      <c r="D695" s="40" t="s">
        <v>2</v>
      </c>
      <c r="E695" s="57" t="s">
        <v>5</v>
      </c>
      <c r="F695" s="53" t="s">
        <v>4</v>
      </c>
      <c r="G695" s="58">
        <v>30.763380000000002</v>
      </c>
      <c r="H695" s="57">
        <v>5</v>
      </c>
      <c r="I695" s="54">
        <v>0</v>
      </c>
      <c r="K695" s="60"/>
    </row>
    <row r="696" spans="1:11" x14ac:dyDescent="0.35">
      <c r="A696" s="59">
        <f t="shared" si="74"/>
        <v>45791</v>
      </c>
      <c r="B696" s="56"/>
      <c r="C696" s="57" t="s">
        <v>70</v>
      </c>
      <c r="D696" s="40" t="s">
        <v>2</v>
      </c>
      <c r="E696" s="57" t="s">
        <v>5</v>
      </c>
      <c r="F696" s="53" t="s">
        <v>4</v>
      </c>
      <c r="G696" s="58">
        <v>533.02973809523803</v>
      </c>
      <c r="H696" s="57">
        <v>21</v>
      </c>
      <c r="I696" s="54">
        <v>0</v>
      </c>
      <c r="K696" s="60"/>
    </row>
    <row r="697" spans="1:11" x14ac:dyDescent="0.35">
      <c r="A697" s="59">
        <f t="shared" si="74"/>
        <v>45791</v>
      </c>
      <c r="B697" s="56"/>
      <c r="C697" s="57" t="s">
        <v>75</v>
      </c>
      <c r="D697" s="40" t="s">
        <v>2</v>
      </c>
      <c r="E697" s="57" t="s">
        <v>5</v>
      </c>
      <c r="F697" s="53" t="s">
        <v>4</v>
      </c>
      <c r="G697" s="58">
        <v>188.26675555555599</v>
      </c>
      <c r="H697" s="57">
        <v>9</v>
      </c>
      <c r="I697" s="54">
        <v>0</v>
      </c>
      <c r="K697" s="60"/>
    </row>
    <row r="698" spans="1:11" x14ac:dyDescent="0.35">
      <c r="A698" s="59">
        <f t="shared" si="74"/>
        <v>45791</v>
      </c>
      <c r="B698" s="56"/>
      <c r="C698" s="57" t="s">
        <v>73</v>
      </c>
      <c r="D698" s="40" t="s">
        <v>2</v>
      </c>
      <c r="E698" s="57" t="s">
        <v>5</v>
      </c>
      <c r="F698" s="53" t="s">
        <v>4</v>
      </c>
      <c r="G698" s="58">
        <v>1822.2233333333299</v>
      </c>
      <c r="H698" s="57">
        <v>3</v>
      </c>
      <c r="I698" s="54">
        <v>0</v>
      </c>
      <c r="K698" s="60"/>
    </row>
    <row r="699" spans="1:11" x14ac:dyDescent="0.35">
      <c r="A699" s="59">
        <f>DATE(2025,5,15)</f>
        <v>45792</v>
      </c>
      <c r="B699" s="56"/>
      <c r="C699" s="57" t="s">
        <v>75</v>
      </c>
      <c r="D699" s="40" t="s">
        <v>2</v>
      </c>
      <c r="E699" s="57" t="s">
        <v>5</v>
      </c>
      <c r="F699" s="53" t="s">
        <v>4</v>
      </c>
      <c r="G699" s="58">
        <v>189.53885</v>
      </c>
      <c r="H699" s="57">
        <v>2</v>
      </c>
      <c r="I699" s="54">
        <v>0</v>
      </c>
      <c r="K699" s="60"/>
    </row>
    <row r="700" spans="1:11" x14ac:dyDescent="0.35">
      <c r="A700" s="59">
        <f t="shared" ref="A700:A707" si="75">DATE(2025,5,15)</f>
        <v>45792</v>
      </c>
      <c r="B700" s="56"/>
      <c r="C700" s="57" t="s">
        <v>85</v>
      </c>
      <c r="D700" s="40" t="s">
        <v>2</v>
      </c>
      <c r="E700" s="57" t="s">
        <v>5</v>
      </c>
      <c r="F700" s="53" t="s">
        <v>4</v>
      </c>
      <c r="G700" s="58">
        <v>210.956684320557</v>
      </c>
      <c r="H700" s="57">
        <v>287</v>
      </c>
      <c r="I700" s="54">
        <v>0</v>
      </c>
      <c r="K700" s="60"/>
    </row>
    <row r="701" spans="1:11" x14ac:dyDescent="0.35">
      <c r="A701" s="59">
        <f t="shared" si="75"/>
        <v>45792</v>
      </c>
      <c r="B701" s="56"/>
      <c r="C701" s="57" t="s">
        <v>71</v>
      </c>
      <c r="D701" s="40" t="s">
        <v>2</v>
      </c>
      <c r="E701" s="57" t="s">
        <v>5</v>
      </c>
      <c r="F701" s="53" t="s">
        <v>4</v>
      </c>
      <c r="G701" s="58">
        <v>282.73224154929602</v>
      </c>
      <c r="H701" s="57">
        <v>284</v>
      </c>
      <c r="I701" s="54">
        <v>0</v>
      </c>
      <c r="K701" s="60"/>
    </row>
    <row r="702" spans="1:11" x14ac:dyDescent="0.35">
      <c r="A702" s="59">
        <f t="shared" si="75"/>
        <v>45792</v>
      </c>
      <c r="B702" s="56"/>
      <c r="C702" s="57" t="s">
        <v>83</v>
      </c>
      <c r="D702" s="40" t="s">
        <v>2</v>
      </c>
      <c r="E702" s="57" t="s">
        <v>5</v>
      </c>
      <c r="F702" s="53" t="s">
        <v>4</v>
      </c>
      <c r="G702" s="58">
        <v>17.143374999999999</v>
      </c>
      <c r="H702" s="57">
        <v>96</v>
      </c>
      <c r="I702" s="54">
        <v>0</v>
      </c>
      <c r="K702" s="60"/>
    </row>
    <row r="703" spans="1:11" x14ac:dyDescent="0.35">
      <c r="A703" s="59">
        <f t="shared" si="75"/>
        <v>45792</v>
      </c>
      <c r="B703" s="56"/>
      <c r="C703" s="57" t="s">
        <v>74</v>
      </c>
      <c r="D703" s="40" t="s">
        <v>2</v>
      </c>
      <c r="E703" s="57" t="s">
        <v>5</v>
      </c>
      <c r="F703" s="53" t="s">
        <v>4</v>
      </c>
      <c r="G703" s="58">
        <v>1108.5116</v>
      </c>
      <c r="H703" s="57">
        <v>6</v>
      </c>
      <c r="I703" s="54">
        <v>0</v>
      </c>
      <c r="K703" s="60"/>
    </row>
    <row r="704" spans="1:11" x14ac:dyDescent="0.35">
      <c r="A704" s="59">
        <f t="shared" si="75"/>
        <v>45792</v>
      </c>
      <c r="B704" s="56"/>
      <c r="C704" s="57" t="s">
        <v>86</v>
      </c>
      <c r="D704" s="40" t="s">
        <v>2</v>
      </c>
      <c r="E704" s="57" t="s">
        <v>5</v>
      </c>
      <c r="F704" s="53" t="s">
        <v>4</v>
      </c>
      <c r="G704" s="58">
        <v>283.40674999999999</v>
      </c>
      <c r="H704" s="57">
        <v>96</v>
      </c>
      <c r="I704" s="54">
        <v>0</v>
      </c>
      <c r="K704" s="60"/>
    </row>
    <row r="705" spans="1:11" x14ac:dyDescent="0.35">
      <c r="A705" s="59">
        <f t="shared" si="75"/>
        <v>45792</v>
      </c>
      <c r="B705" s="56"/>
      <c r="C705" s="57" t="s">
        <v>76</v>
      </c>
      <c r="D705" s="40" t="s">
        <v>2</v>
      </c>
      <c r="E705" s="57" t="s">
        <v>5</v>
      </c>
      <c r="F705" s="53" t="s">
        <v>4</v>
      </c>
      <c r="G705" s="58">
        <v>90.587000000000003</v>
      </c>
      <c r="H705" s="57">
        <v>1</v>
      </c>
      <c r="I705" s="54">
        <v>0</v>
      </c>
      <c r="K705" s="60"/>
    </row>
    <row r="706" spans="1:11" x14ac:dyDescent="0.35">
      <c r="A706" s="59">
        <f t="shared" si="75"/>
        <v>45792</v>
      </c>
      <c r="B706" s="56"/>
      <c r="C706" s="57" t="s">
        <v>72</v>
      </c>
      <c r="D706" s="40" t="s">
        <v>2</v>
      </c>
      <c r="E706" s="57" t="s">
        <v>5</v>
      </c>
      <c r="F706" s="53" t="s">
        <v>4</v>
      </c>
      <c r="G706" s="58">
        <v>52.469124999999998</v>
      </c>
      <c r="H706" s="57">
        <v>4</v>
      </c>
      <c r="I706" s="54">
        <v>0</v>
      </c>
      <c r="K706" s="60"/>
    </row>
    <row r="707" spans="1:11" x14ac:dyDescent="0.35">
      <c r="A707" s="59">
        <f t="shared" si="75"/>
        <v>45792</v>
      </c>
      <c r="B707" s="56"/>
      <c r="C707" s="57" t="s">
        <v>70</v>
      </c>
      <c r="D707" s="40" t="s">
        <v>2</v>
      </c>
      <c r="E707" s="57" t="s">
        <v>5</v>
      </c>
      <c r="F707" s="53" t="s">
        <v>4</v>
      </c>
      <c r="G707" s="58">
        <v>591.73360000000002</v>
      </c>
      <c r="H707" s="57">
        <v>18</v>
      </c>
      <c r="I707" s="54">
        <v>0</v>
      </c>
      <c r="K707" s="60"/>
    </row>
    <row r="708" spans="1:11" x14ac:dyDescent="0.35">
      <c r="A708" s="59">
        <f>DATE(2025,5,16)</f>
        <v>45793</v>
      </c>
      <c r="B708" s="56"/>
      <c r="C708" s="57" t="s">
        <v>74</v>
      </c>
      <c r="D708" s="40" t="s">
        <v>2</v>
      </c>
      <c r="E708" s="57" t="s">
        <v>5</v>
      </c>
      <c r="F708" s="53" t="s">
        <v>4</v>
      </c>
      <c r="G708" s="58">
        <v>347.12982592592601</v>
      </c>
      <c r="H708" s="57">
        <v>27</v>
      </c>
      <c r="I708" s="54">
        <v>0</v>
      </c>
      <c r="K708" s="60"/>
    </row>
    <row r="709" spans="1:11" x14ac:dyDescent="0.35">
      <c r="A709" s="59">
        <f t="shared" ref="A709:A716" si="76">DATE(2025,5,16)</f>
        <v>45793</v>
      </c>
      <c r="B709" s="56"/>
      <c r="C709" s="57" t="s">
        <v>76</v>
      </c>
      <c r="D709" s="40" t="s">
        <v>2</v>
      </c>
      <c r="E709" s="57" t="s">
        <v>5</v>
      </c>
      <c r="F709" s="53" t="s">
        <v>4</v>
      </c>
      <c r="G709" s="58">
        <v>33.553280000000001</v>
      </c>
      <c r="H709" s="57">
        <v>5</v>
      </c>
      <c r="I709" s="54">
        <v>0</v>
      </c>
      <c r="K709" s="60"/>
    </row>
    <row r="710" spans="1:11" x14ac:dyDescent="0.35">
      <c r="A710" s="59">
        <f t="shared" si="76"/>
        <v>45793</v>
      </c>
      <c r="B710" s="56"/>
      <c r="C710" s="57" t="s">
        <v>85</v>
      </c>
      <c r="D710" s="40" t="s">
        <v>2</v>
      </c>
      <c r="E710" s="57" t="s">
        <v>5</v>
      </c>
      <c r="F710" s="53" t="s">
        <v>4</v>
      </c>
      <c r="G710" s="58">
        <v>215.58633833865801</v>
      </c>
      <c r="H710" s="57">
        <v>313</v>
      </c>
      <c r="I710" s="54">
        <v>0</v>
      </c>
      <c r="K710" s="60"/>
    </row>
    <row r="711" spans="1:11" x14ac:dyDescent="0.35">
      <c r="A711" s="59">
        <f t="shared" si="76"/>
        <v>45793</v>
      </c>
      <c r="B711" s="56"/>
      <c r="C711" s="57" t="s">
        <v>75</v>
      </c>
      <c r="D711" s="40" t="s">
        <v>2</v>
      </c>
      <c r="E711" s="57" t="s">
        <v>5</v>
      </c>
      <c r="F711" s="53" t="s">
        <v>4</v>
      </c>
      <c r="G711" s="58">
        <v>170.82449</v>
      </c>
      <c r="H711" s="57">
        <v>10</v>
      </c>
      <c r="I711" s="54">
        <v>0</v>
      </c>
      <c r="K711" s="60"/>
    </row>
    <row r="712" spans="1:11" x14ac:dyDescent="0.35">
      <c r="A712" s="59">
        <f t="shared" si="76"/>
        <v>45793</v>
      </c>
      <c r="B712" s="56"/>
      <c r="C712" s="57" t="s">
        <v>71</v>
      </c>
      <c r="D712" s="40" t="s">
        <v>2</v>
      </c>
      <c r="E712" s="57" t="s">
        <v>5</v>
      </c>
      <c r="F712" s="53" t="s">
        <v>4</v>
      </c>
      <c r="G712" s="58">
        <v>293.44702057877799</v>
      </c>
      <c r="H712" s="57">
        <v>311</v>
      </c>
      <c r="I712" s="54">
        <v>0</v>
      </c>
      <c r="K712" s="60"/>
    </row>
    <row r="713" spans="1:11" x14ac:dyDescent="0.35">
      <c r="A713" s="59">
        <f t="shared" si="76"/>
        <v>45793</v>
      </c>
      <c r="B713" s="56"/>
      <c r="C713" s="57" t="s">
        <v>86</v>
      </c>
      <c r="D713" s="40" t="s">
        <v>2</v>
      </c>
      <c r="E713" s="57" t="s">
        <v>5</v>
      </c>
      <c r="F713" s="53" t="s">
        <v>4</v>
      </c>
      <c r="G713" s="58">
        <v>295.36739895833301</v>
      </c>
      <c r="H713" s="57">
        <v>96</v>
      </c>
      <c r="I713" s="54">
        <v>0</v>
      </c>
      <c r="K713" s="60"/>
    </row>
    <row r="714" spans="1:11" x14ac:dyDescent="0.35">
      <c r="A714" s="59">
        <f t="shared" si="76"/>
        <v>45793</v>
      </c>
      <c r="B714" s="56"/>
      <c r="C714" s="57" t="s">
        <v>83</v>
      </c>
      <c r="D714" s="40" t="s">
        <v>2</v>
      </c>
      <c r="E714" s="57" t="s">
        <v>5</v>
      </c>
      <c r="F714" s="53" t="s">
        <v>4</v>
      </c>
      <c r="G714" s="58">
        <v>15.3356760416667</v>
      </c>
      <c r="H714" s="57">
        <v>96</v>
      </c>
      <c r="I714" s="54">
        <v>0</v>
      </c>
      <c r="K714" s="60"/>
    </row>
    <row r="715" spans="1:11" x14ac:dyDescent="0.35">
      <c r="A715" s="59">
        <f t="shared" si="76"/>
        <v>45793</v>
      </c>
      <c r="B715" s="56"/>
      <c r="C715" s="57" t="s">
        <v>72</v>
      </c>
      <c r="D715" s="40" t="s">
        <v>2</v>
      </c>
      <c r="E715" s="57" t="s">
        <v>5</v>
      </c>
      <c r="F715" s="53" t="s">
        <v>4</v>
      </c>
      <c r="G715" s="58">
        <v>26.4343875</v>
      </c>
      <c r="H715" s="57">
        <v>8</v>
      </c>
      <c r="I715" s="54">
        <v>0</v>
      </c>
      <c r="K715" s="60"/>
    </row>
    <row r="716" spans="1:11" x14ac:dyDescent="0.35">
      <c r="A716" s="59">
        <f t="shared" si="76"/>
        <v>45793</v>
      </c>
      <c r="B716" s="56"/>
      <c r="C716" s="57" t="s">
        <v>70</v>
      </c>
      <c r="D716" s="40" t="s">
        <v>2</v>
      </c>
      <c r="E716" s="57" t="s">
        <v>5</v>
      </c>
      <c r="F716" s="53" t="s">
        <v>4</v>
      </c>
      <c r="G716" s="58">
        <v>609.29180526315804</v>
      </c>
      <c r="H716" s="57">
        <v>19</v>
      </c>
      <c r="I716" s="54">
        <v>0</v>
      </c>
      <c r="K716" s="60"/>
    </row>
    <row r="717" spans="1:11" x14ac:dyDescent="0.35">
      <c r="A717" s="59">
        <f>DATE(2025,5,17)</f>
        <v>45794</v>
      </c>
      <c r="B717" s="56"/>
      <c r="C717" s="57" t="s">
        <v>70</v>
      </c>
      <c r="D717" s="40" t="s">
        <v>2</v>
      </c>
      <c r="E717" s="57" t="s">
        <v>5</v>
      </c>
      <c r="F717" s="53" t="s">
        <v>4</v>
      </c>
      <c r="G717" s="58">
        <v>489.94056111111098</v>
      </c>
      <c r="H717" s="57">
        <v>18</v>
      </c>
      <c r="I717" s="54">
        <v>0</v>
      </c>
      <c r="K717" s="60"/>
    </row>
    <row r="718" spans="1:11" x14ac:dyDescent="0.35">
      <c r="A718" s="59">
        <f t="shared" ref="A718:A725" si="77">DATE(2025,5,17)</f>
        <v>45794</v>
      </c>
      <c r="B718" s="56"/>
      <c r="C718" s="57" t="s">
        <v>75</v>
      </c>
      <c r="D718" s="40" t="s">
        <v>2</v>
      </c>
      <c r="E718" s="57" t="s">
        <v>5</v>
      </c>
      <c r="F718" s="53" t="s">
        <v>4</v>
      </c>
      <c r="G718" s="58">
        <v>163.1532</v>
      </c>
      <c r="H718" s="57">
        <v>3</v>
      </c>
      <c r="I718" s="54">
        <v>0</v>
      </c>
      <c r="K718" s="60"/>
    </row>
    <row r="719" spans="1:11" x14ac:dyDescent="0.35">
      <c r="A719" s="59">
        <f t="shared" si="77"/>
        <v>45794</v>
      </c>
      <c r="B719" s="56"/>
      <c r="C719" s="57" t="s">
        <v>83</v>
      </c>
      <c r="D719" s="40" t="s">
        <v>2</v>
      </c>
      <c r="E719" s="57" t="s">
        <v>5</v>
      </c>
      <c r="F719" s="53" t="s">
        <v>4</v>
      </c>
      <c r="G719" s="58">
        <v>13.549567708333299</v>
      </c>
      <c r="H719" s="57">
        <v>96</v>
      </c>
      <c r="I719" s="54">
        <v>0</v>
      </c>
      <c r="K719" s="60"/>
    </row>
    <row r="720" spans="1:11" x14ac:dyDescent="0.35">
      <c r="A720" s="59">
        <f t="shared" si="77"/>
        <v>45794</v>
      </c>
      <c r="B720" s="56"/>
      <c r="C720" s="57" t="s">
        <v>71</v>
      </c>
      <c r="D720" s="40" t="s">
        <v>2</v>
      </c>
      <c r="E720" s="57" t="s">
        <v>5</v>
      </c>
      <c r="F720" s="53" t="s">
        <v>4</v>
      </c>
      <c r="G720" s="58">
        <v>247.805958596491</v>
      </c>
      <c r="H720" s="57">
        <v>285</v>
      </c>
      <c r="I720" s="54">
        <v>0</v>
      </c>
      <c r="K720" s="60"/>
    </row>
    <row r="721" spans="1:11" x14ac:dyDescent="0.35">
      <c r="A721" s="59">
        <f t="shared" si="77"/>
        <v>45794</v>
      </c>
      <c r="B721" s="56"/>
      <c r="C721" s="57" t="s">
        <v>85</v>
      </c>
      <c r="D721" s="40" t="s">
        <v>2</v>
      </c>
      <c r="E721" s="57" t="s">
        <v>5</v>
      </c>
      <c r="F721" s="53" t="s">
        <v>4</v>
      </c>
      <c r="G721" s="58">
        <v>187.659469444444</v>
      </c>
      <c r="H721" s="57">
        <v>288</v>
      </c>
      <c r="I721" s="54">
        <v>0</v>
      </c>
      <c r="K721" s="60"/>
    </row>
    <row r="722" spans="1:11" x14ac:dyDescent="0.35">
      <c r="A722" s="59">
        <f t="shared" si="77"/>
        <v>45794</v>
      </c>
      <c r="B722" s="56"/>
      <c r="C722" s="57" t="s">
        <v>74</v>
      </c>
      <c r="D722" s="40" t="s">
        <v>2</v>
      </c>
      <c r="E722" s="57" t="s">
        <v>5</v>
      </c>
      <c r="F722" s="53" t="s">
        <v>4</v>
      </c>
      <c r="G722" s="58">
        <v>558.36553636363601</v>
      </c>
      <c r="H722" s="57">
        <v>11</v>
      </c>
      <c r="I722" s="54">
        <v>0</v>
      </c>
      <c r="K722" s="60"/>
    </row>
    <row r="723" spans="1:11" x14ac:dyDescent="0.35">
      <c r="A723" s="59">
        <f t="shared" si="77"/>
        <v>45794</v>
      </c>
      <c r="B723" s="56"/>
      <c r="C723" s="57" t="s">
        <v>86</v>
      </c>
      <c r="D723" s="40" t="s">
        <v>2</v>
      </c>
      <c r="E723" s="57" t="s">
        <v>5</v>
      </c>
      <c r="F723" s="53" t="s">
        <v>4</v>
      </c>
      <c r="G723" s="58">
        <v>263.984359375</v>
      </c>
      <c r="H723" s="57">
        <v>96</v>
      </c>
      <c r="I723" s="54">
        <v>0</v>
      </c>
      <c r="K723" s="60"/>
    </row>
    <row r="724" spans="1:11" x14ac:dyDescent="0.35">
      <c r="A724" s="59">
        <f t="shared" si="77"/>
        <v>45794</v>
      </c>
      <c r="B724" s="56"/>
      <c r="C724" s="57" t="s">
        <v>72</v>
      </c>
      <c r="D724" s="40" t="s">
        <v>2</v>
      </c>
      <c r="E724" s="57" t="s">
        <v>5</v>
      </c>
      <c r="F724" s="53" t="s">
        <v>4</v>
      </c>
      <c r="G724" s="58">
        <v>38.650866666666701</v>
      </c>
      <c r="H724" s="57">
        <v>3</v>
      </c>
      <c r="I724" s="54">
        <v>0</v>
      </c>
      <c r="K724" s="60"/>
    </row>
    <row r="725" spans="1:11" x14ac:dyDescent="0.35">
      <c r="A725" s="59">
        <f t="shared" si="77"/>
        <v>45794</v>
      </c>
      <c r="B725" s="56"/>
      <c r="C725" s="57" t="s">
        <v>76</v>
      </c>
      <c r="D725" s="40" t="s">
        <v>2</v>
      </c>
      <c r="E725" s="57" t="s">
        <v>5</v>
      </c>
      <c r="F725" s="53" t="s">
        <v>4</v>
      </c>
      <c r="G725" s="58">
        <v>43.879800000000003</v>
      </c>
      <c r="H725" s="57">
        <v>2</v>
      </c>
      <c r="I725" s="54">
        <v>0</v>
      </c>
      <c r="K725" s="60"/>
    </row>
    <row r="726" spans="1:11" x14ac:dyDescent="0.35">
      <c r="A726" s="59">
        <f>DATE(2025,5,18)</f>
        <v>45795</v>
      </c>
      <c r="B726" s="56"/>
      <c r="C726" s="57" t="s">
        <v>72</v>
      </c>
      <c r="D726" s="40" t="s">
        <v>2</v>
      </c>
      <c r="E726" s="57" t="s">
        <v>5</v>
      </c>
      <c r="F726" s="53" t="s">
        <v>4</v>
      </c>
      <c r="G726" s="58">
        <v>68.5745</v>
      </c>
      <c r="H726" s="57">
        <v>1</v>
      </c>
      <c r="I726" s="54">
        <v>0</v>
      </c>
      <c r="K726" s="60"/>
    </row>
    <row r="727" spans="1:11" x14ac:dyDescent="0.35">
      <c r="A727" s="59">
        <f t="shared" ref="A727:A734" si="78">DATE(2025,5,18)</f>
        <v>45795</v>
      </c>
      <c r="B727" s="56"/>
      <c r="C727" s="57" t="s">
        <v>74</v>
      </c>
      <c r="D727" s="40" t="s">
        <v>2</v>
      </c>
      <c r="E727" s="57" t="s">
        <v>5</v>
      </c>
      <c r="F727" s="53" t="s">
        <v>4</v>
      </c>
      <c r="G727" s="58">
        <v>1472.4674749999999</v>
      </c>
      <c r="H727" s="57">
        <v>4</v>
      </c>
      <c r="I727" s="54">
        <v>0</v>
      </c>
      <c r="K727" s="60"/>
    </row>
    <row r="728" spans="1:11" x14ac:dyDescent="0.35">
      <c r="A728" s="59">
        <f t="shared" si="78"/>
        <v>45795</v>
      </c>
      <c r="B728" s="56"/>
      <c r="C728" s="57" t="s">
        <v>70</v>
      </c>
      <c r="D728" s="40" t="s">
        <v>2</v>
      </c>
      <c r="E728" s="57" t="s">
        <v>5</v>
      </c>
      <c r="F728" s="53" t="s">
        <v>4</v>
      </c>
      <c r="G728" s="58">
        <v>650.68731249999996</v>
      </c>
      <c r="H728" s="57">
        <v>8</v>
      </c>
      <c r="I728" s="54">
        <v>0</v>
      </c>
      <c r="K728" s="60"/>
    </row>
    <row r="729" spans="1:11" x14ac:dyDescent="0.35">
      <c r="A729" s="59">
        <f t="shared" si="78"/>
        <v>45795</v>
      </c>
      <c r="B729" s="56"/>
      <c r="C729" s="57" t="s">
        <v>85</v>
      </c>
      <c r="D729" s="40" t="s">
        <v>2</v>
      </c>
      <c r="E729" s="57" t="s">
        <v>5</v>
      </c>
      <c r="F729" s="53" t="s">
        <v>4</v>
      </c>
      <c r="G729" s="58">
        <v>188.39397863636401</v>
      </c>
      <c r="H729" s="57">
        <v>220</v>
      </c>
      <c r="I729" s="54">
        <v>0</v>
      </c>
      <c r="K729" s="60"/>
    </row>
    <row r="730" spans="1:11" x14ac:dyDescent="0.35">
      <c r="A730" s="59">
        <f t="shared" si="78"/>
        <v>45795</v>
      </c>
      <c r="B730" s="56"/>
      <c r="C730" s="57" t="s">
        <v>75</v>
      </c>
      <c r="D730" s="40" t="s">
        <v>2</v>
      </c>
      <c r="E730" s="57" t="s">
        <v>5</v>
      </c>
      <c r="F730" s="53" t="s">
        <v>4</v>
      </c>
      <c r="G730" s="58">
        <v>155.12045000000001</v>
      </c>
      <c r="H730" s="57">
        <v>2</v>
      </c>
      <c r="I730" s="54">
        <v>0</v>
      </c>
      <c r="K730" s="60"/>
    </row>
    <row r="731" spans="1:11" x14ac:dyDescent="0.35">
      <c r="A731" s="59">
        <f t="shared" si="78"/>
        <v>45795</v>
      </c>
      <c r="B731" s="56"/>
      <c r="C731" s="57" t="s">
        <v>83</v>
      </c>
      <c r="D731" s="40" t="s">
        <v>2</v>
      </c>
      <c r="E731" s="57" t="s">
        <v>5</v>
      </c>
      <c r="F731" s="53" t="s">
        <v>4</v>
      </c>
      <c r="G731" s="58">
        <v>12.837081250000001</v>
      </c>
      <c r="H731" s="57">
        <v>96</v>
      </c>
      <c r="I731" s="54">
        <v>0</v>
      </c>
      <c r="K731" s="60"/>
    </row>
    <row r="732" spans="1:11" x14ac:dyDescent="0.35">
      <c r="A732" s="59">
        <f t="shared" si="78"/>
        <v>45795</v>
      </c>
      <c r="B732" s="56"/>
      <c r="C732" s="57" t="s">
        <v>86</v>
      </c>
      <c r="D732" s="40" t="s">
        <v>2</v>
      </c>
      <c r="E732" s="57" t="s">
        <v>5</v>
      </c>
      <c r="F732" s="53" t="s">
        <v>4</v>
      </c>
      <c r="G732" s="58">
        <v>271.46996979166698</v>
      </c>
      <c r="H732" s="57">
        <v>96</v>
      </c>
      <c r="I732" s="54">
        <v>0</v>
      </c>
      <c r="K732" s="60"/>
    </row>
    <row r="733" spans="1:11" x14ac:dyDescent="0.35">
      <c r="A733" s="59">
        <f t="shared" si="78"/>
        <v>45795</v>
      </c>
      <c r="B733" s="56"/>
      <c r="C733" s="57" t="s">
        <v>71</v>
      </c>
      <c r="D733" s="40" t="s">
        <v>2</v>
      </c>
      <c r="E733" s="57" t="s">
        <v>5</v>
      </c>
      <c r="F733" s="53" t="s">
        <v>4</v>
      </c>
      <c r="G733" s="58">
        <v>266.79720414746498</v>
      </c>
      <c r="H733" s="57">
        <v>217</v>
      </c>
      <c r="I733" s="54">
        <v>0</v>
      </c>
      <c r="K733" s="60"/>
    </row>
    <row r="734" spans="1:11" x14ac:dyDescent="0.35">
      <c r="A734" s="59">
        <f t="shared" si="78"/>
        <v>45795</v>
      </c>
      <c r="B734" s="56"/>
      <c r="C734" s="57" t="s">
        <v>76</v>
      </c>
      <c r="D734" s="40" t="s">
        <v>2</v>
      </c>
      <c r="E734" s="57" t="s">
        <v>5</v>
      </c>
      <c r="F734" s="53" t="s">
        <v>4</v>
      </c>
      <c r="G734" s="58">
        <v>76.426299999999998</v>
      </c>
      <c r="H734" s="57">
        <v>1</v>
      </c>
      <c r="I734" s="54">
        <v>0</v>
      </c>
      <c r="K734" s="60"/>
    </row>
    <row r="735" spans="1:11" x14ac:dyDescent="0.35">
      <c r="A735" s="59">
        <f>DATE(2025,5,19)</f>
        <v>45796</v>
      </c>
      <c r="B735" s="56"/>
      <c r="C735" s="57" t="s">
        <v>70</v>
      </c>
      <c r="D735" s="40" t="s">
        <v>2</v>
      </c>
      <c r="E735" s="57" t="s">
        <v>5</v>
      </c>
      <c r="F735" s="53" t="s">
        <v>4</v>
      </c>
      <c r="G735" s="58">
        <v>545.92052000000001</v>
      </c>
      <c r="H735" s="57">
        <v>20</v>
      </c>
      <c r="I735" s="54">
        <v>0</v>
      </c>
      <c r="K735" s="60"/>
    </row>
    <row r="736" spans="1:11" x14ac:dyDescent="0.35">
      <c r="A736" s="59">
        <f t="shared" ref="A736:A743" si="79">DATE(2025,5,19)</f>
        <v>45796</v>
      </c>
      <c r="B736" s="56"/>
      <c r="C736" s="57" t="s">
        <v>75</v>
      </c>
      <c r="D736" s="40" t="s">
        <v>2</v>
      </c>
      <c r="E736" s="57" t="s">
        <v>5</v>
      </c>
      <c r="F736" s="53" t="s">
        <v>4</v>
      </c>
      <c r="G736" s="58">
        <v>190.33385000000001</v>
      </c>
      <c r="H736" s="57">
        <v>6</v>
      </c>
      <c r="I736" s="54">
        <v>0</v>
      </c>
      <c r="K736" s="60"/>
    </row>
    <row r="737" spans="1:11" x14ac:dyDescent="0.35">
      <c r="A737" s="59">
        <f t="shared" si="79"/>
        <v>45796</v>
      </c>
      <c r="B737" s="56"/>
      <c r="C737" s="57" t="s">
        <v>72</v>
      </c>
      <c r="D737" s="40" t="s">
        <v>2</v>
      </c>
      <c r="E737" s="57" t="s">
        <v>5</v>
      </c>
      <c r="F737" s="53" t="s">
        <v>4</v>
      </c>
      <c r="G737" s="58">
        <v>43.490600000000001</v>
      </c>
      <c r="H737" s="57">
        <v>3</v>
      </c>
      <c r="I737" s="54">
        <v>0</v>
      </c>
      <c r="K737" s="60"/>
    </row>
    <row r="738" spans="1:11" x14ac:dyDescent="0.35">
      <c r="A738" s="59">
        <f t="shared" si="79"/>
        <v>45796</v>
      </c>
      <c r="B738" s="56"/>
      <c r="C738" s="57" t="s">
        <v>83</v>
      </c>
      <c r="D738" s="40" t="s">
        <v>2</v>
      </c>
      <c r="E738" s="57" t="s">
        <v>5</v>
      </c>
      <c r="F738" s="53" t="s">
        <v>4</v>
      </c>
      <c r="G738" s="58">
        <v>18.209416666666701</v>
      </c>
      <c r="H738" s="57">
        <v>96</v>
      </c>
      <c r="I738" s="54">
        <v>0</v>
      </c>
      <c r="K738" s="60"/>
    </row>
    <row r="739" spans="1:11" x14ac:dyDescent="0.35">
      <c r="A739" s="59">
        <f t="shared" si="79"/>
        <v>45796</v>
      </c>
      <c r="B739" s="56"/>
      <c r="C739" s="57" t="s">
        <v>74</v>
      </c>
      <c r="D739" s="40" t="s">
        <v>2</v>
      </c>
      <c r="E739" s="57" t="s">
        <v>5</v>
      </c>
      <c r="F739" s="53" t="s">
        <v>4</v>
      </c>
      <c r="G739" s="58">
        <v>521.87835384615403</v>
      </c>
      <c r="H739" s="57">
        <v>13</v>
      </c>
      <c r="I739" s="54">
        <v>0</v>
      </c>
      <c r="K739" s="60"/>
    </row>
    <row r="740" spans="1:11" x14ac:dyDescent="0.35">
      <c r="A740" s="59">
        <f t="shared" si="79"/>
        <v>45796</v>
      </c>
      <c r="B740" s="56"/>
      <c r="C740" s="57" t="s">
        <v>71</v>
      </c>
      <c r="D740" s="40" t="s">
        <v>2</v>
      </c>
      <c r="E740" s="57" t="s">
        <v>5</v>
      </c>
      <c r="F740" s="53" t="s">
        <v>4</v>
      </c>
      <c r="G740" s="58">
        <v>317.51991511253999</v>
      </c>
      <c r="H740" s="57">
        <v>311</v>
      </c>
      <c r="I740" s="54">
        <v>0</v>
      </c>
      <c r="K740" s="60"/>
    </row>
    <row r="741" spans="1:11" x14ac:dyDescent="0.35">
      <c r="A741" s="59">
        <f t="shared" si="79"/>
        <v>45796</v>
      </c>
      <c r="B741" s="56"/>
      <c r="C741" s="57" t="s">
        <v>86</v>
      </c>
      <c r="D741" s="40" t="s">
        <v>2</v>
      </c>
      <c r="E741" s="57" t="s">
        <v>5</v>
      </c>
      <c r="F741" s="53" t="s">
        <v>4</v>
      </c>
      <c r="G741" s="58">
        <v>297.95926666666702</v>
      </c>
      <c r="H741" s="57">
        <v>96</v>
      </c>
      <c r="I741" s="54">
        <v>0</v>
      </c>
      <c r="K741" s="60"/>
    </row>
    <row r="742" spans="1:11" x14ac:dyDescent="0.35">
      <c r="A742" s="59">
        <f t="shared" si="79"/>
        <v>45796</v>
      </c>
      <c r="B742" s="56"/>
      <c r="C742" s="57" t="s">
        <v>85</v>
      </c>
      <c r="D742" s="40" t="s">
        <v>2</v>
      </c>
      <c r="E742" s="57" t="s">
        <v>5</v>
      </c>
      <c r="F742" s="53" t="s">
        <v>4</v>
      </c>
      <c r="G742" s="58">
        <v>225.34245207667701</v>
      </c>
      <c r="H742" s="57">
        <v>313</v>
      </c>
      <c r="I742" s="54">
        <v>0</v>
      </c>
      <c r="K742" s="60"/>
    </row>
    <row r="743" spans="1:11" x14ac:dyDescent="0.35">
      <c r="A743" s="59">
        <f t="shared" si="79"/>
        <v>45796</v>
      </c>
      <c r="B743" s="56"/>
      <c r="C743" s="57" t="s">
        <v>76</v>
      </c>
      <c r="D743" s="40" t="s">
        <v>2</v>
      </c>
      <c r="E743" s="57" t="s">
        <v>5</v>
      </c>
      <c r="F743" s="53" t="s">
        <v>4</v>
      </c>
      <c r="G743" s="58">
        <v>46.9697666666667</v>
      </c>
      <c r="H743" s="57">
        <v>3</v>
      </c>
      <c r="I743" s="54">
        <v>0</v>
      </c>
      <c r="K743" s="60"/>
    </row>
    <row r="744" spans="1:11" x14ac:dyDescent="0.35">
      <c r="A744" s="59">
        <f>DATE(2025,5,20)</f>
        <v>45797</v>
      </c>
      <c r="B744" s="56"/>
      <c r="C744" s="57" t="s">
        <v>72</v>
      </c>
      <c r="D744" s="40" t="s">
        <v>2</v>
      </c>
      <c r="E744" s="57" t="s">
        <v>5</v>
      </c>
      <c r="F744" s="53" t="s">
        <v>4</v>
      </c>
      <c r="G744" s="58">
        <v>41.478866666666697</v>
      </c>
      <c r="H744" s="57">
        <v>3</v>
      </c>
      <c r="I744" s="54">
        <v>0</v>
      </c>
      <c r="K744" s="60"/>
    </row>
    <row r="745" spans="1:11" x14ac:dyDescent="0.35">
      <c r="A745" s="59">
        <f t="shared" ref="A745:A753" si="80">DATE(2025,5,20)</f>
        <v>45797</v>
      </c>
      <c r="B745" s="56"/>
      <c r="C745" s="57" t="s">
        <v>75</v>
      </c>
      <c r="D745" s="40" t="s">
        <v>2</v>
      </c>
      <c r="E745" s="57" t="s">
        <v>5</v>
      </c>
      <c r="F745" s="53" t="s">
        <v>4</v>
      </c>
      <c r="G745" s="58">
        <v>204.227</v>
      </c>
      <c r="H745" s="57">
        <v>4</v>
      </c>
      <c r="I745" s="54">
        <v>0</v>
      </c>
      <c r="K745" s="60"/>
    </row>
    <row r="746" spans="1:11" x14ac:dyDescent="0.35">
      <c r="A746" s="59">
        <f t="shared" si="80"/>
        <v>45797</v>
      </c>
      <c r="B746" s="56"/>
      <c r="C746" s="57" t="s">
        <v>74</v>
      </c>
      <c r="D746" s="40" t="s">
        <v>2</v>
      </c>
      <c r="E746" s="57" t="s">
        <v>5</v>
      </c>
      <c r="F746" s="53" t="s">
        <v>4</v>
      </c>
      <c r="G746" s="58">
        <v>795.47492222222195</v>
      </c>
      <c r="H746" s="57">
        <v>9</v>
      </c>
      <c r="I746" s="54">
        <v>0</v>
      </c>
      <c r="K746" s="60"/>
    </row>
    <row r="747" spans="1:11" x14ac:dyDescent="0.35">
      <c r="A747" s="59">
        <f t="shared" si="80"/>
        <v>45797</v>
      </c>
      <c r="B747" s="56"/>
      <c r="C747" s="57" t="s">
        <v>70</v>
      </c>
      <c r="D747" s="40" t="s">
        <v>2</v>
      </c>
      <c r="E747" s="57" t="s">
        <v>5</v>
      </c>
      <c r="F747" s="53" t="s">
        <v>4</v>
      </c>
      <c r="G747" s="58">
        <v>494.98031578947399</v>
      </c>
      <c r="H747" s="57">
        <v>19</v>
      </c>
      <c r="I747" s="54">
        <v>0</v>
      </c>
      <c r="K747" s="60"/>
    </row>
    <row r="748" spans="1:11" x14ac:dyDescent="0.35">
      <c r="A748" s="59">
        <f t="shared" si="80"/>
        <v>45797</v>
      </c>
      <c r="B748" s="56"/>
      <c r="C748" s="57" t="s">
        <v>71</v>
      </c>
      <c r="D748" s="40" t="s">
        <v>2</v>
      </c>
      <c r="E748" s="57" t="s">
        <v>5</v>
      </c>
      <c r="F748" s="53" t="s">
        <v>4</v>
      </c>
      <c r="G748" s="58">
        <v>300.764846619217</v>
      </c>
      <c r="H748" s="57">
        <v>281</v>
      </c>
      <c r="I748" s="54">
        <v>0</v>
      </c>
      <c r="K748" s="60"/>
    </row>
    <row r="749" spans="1:11" x14ac:dyDescent="0.35">
      <c r="A749" s="59">
        <f t="shared" si="80"/>
        <v>45797</v>
      </c>
      <c r="B749" s="56"/>
      <c r="C749" s="57" t="s">
        <v>83</v>
      </c>
      <c r="D749" s="40" t="s">
        <v>2</v>
      </c>
      <c r="E749" s="57" t="s">
        <v>5</v>
      </c>
      <c r="F749" s="53" t="s">
        <v>4</v>
      </c>
      <c r="G749" s="58">
        <v>16.041413541666699</v>
      </c>
      <c r="H749" s="57">
        <v>96</v>
      </c>
      <c r="I749" s="54">
        <v>0</v>
      </c>
      <c r="K749" s="60"/>
    </row>
    <row r="750" spans="1:11" x14ac:dyDescent="0.35">
      <c r="A750" s="59">
        <f t="shared" si="80"/>
        <v>45797</v>
      </c>
      <c r="B750" s="56"/>
      <c r="C750" s="57" t="s">
        <v>76</v>
      </c>
      <c r="D750" s="40" t="s">
        <v>2</v>
      </c>
      <c r="E750" s="57" t="s">
        <v>5</v>
      </c>
      <c r="F750" s="53" t="s">
        <v>4</v>
      </c>
      <c r="G750" s="58">
        <v>56.229199999999999</v>
      </c>
      <c r="H750" s="57">
        <v>2</v>
      </c>
      <c r="I750" s="54">
        <v>0</v>
      </c>
      <c r="K750" s="60"/>
    </row>
    <row r="751" spans="1:11" x14ac:dyDescent="0.35">
      <c r="A751" s="59">
        <f t="shared" si="80"/>
        <v>45797</v>
      </c>
      <c r="B751" s="56"/>
      <c r="C751" s="57" t="s">
        <v>86</v>
      </c>
      <c r="D751" s="40" t="s">
        <v>2</v>
      </c>
      <c r="E751" s="57" t="s">
        <v>5</v>
      </c>
      <c r="F751" s="53" t="s">
        <v>4</v>
      </c>
      <c r="G751" s="58">
        <v>292.15034646464699</v>
      </c>
      <c r="H751" s="57">
        <v>99</v>
      </c>
      <c r="I751" s="54">
        <v>0</v>
      </c>
      <c r="K751" s="60"/>
    </row>
    <row r="752" spans="1:11" x14ac:dyDescent="0.35">
      <c r="A752" s="59">
        <f t="shared" si="80"/>
        <v>45797</v>
      </c>
      <c r="B752" s="56"/>
      <c r="C752" s="57" t="s">
        <v>85</v>
      </c>
      <c r="D752" s="40" t="s">
        <v>2</v>
      </c>
      <c r="E752" s="57" t="s">
        <v>5</v>
      </c>
      <c r="F752" s="53" t="s">
        <v>4</v>
      </c>
      <c r="G752" s="58">
        <v>219.96180739436599</v>
      </c>
      <c r="H752" s="57">
        <v>284</v>
      </c>
      <c r="I752" s="54">
        <v>0</v>
      </c>
      <c r="K752" s="60"/>
    </row>
    <row r="753" spans="1:11" x14ac:dyDescent="0.35">
      <c r="A753" s="59">
        <f t="shared" si="80"/>
        <v>45797</v>
      </c>
      <c r="B753" s="56"/>
      <c r="C753" s="57" t="s">
        <v>73</v>
      </c>
      <c r="D753" s="40" t="s">
        <v>2</v>
      </c>
      <c r="E753" s="57" t="s">
        <v>5</v>
      </c>
      <c r="F753" s="53" t="s">
        <v>4</v>
      </c>
      <c r="G753" s="58">
        <v>80.168000000000006</v>
      </c>
      <c r="H753" s="57">
        <v>1</v>
      </c>
      <c r="I753" s="54">
        <v>0</v>
      </c>
      <c r="K753" s="60"/>
    </row>
    <row r="754" spans="1:11" x14ac:dyDescent="0.35">
      <c r="A754" s="59">
        <f>DATE(2025,5,21)</f>
        <v>45798</v>
      </c>
      <c r="B754" s="56"/>
      <c r="C754" s="57" t="s">
        <v>70</v>
      </c>
      <c r="D754" s="40" t="s">
        <v>2</v>
      </c>
      <c r="E754" s="57" t="s">
        <v>5</v>
      </c>
      <c r="F754" s="53" t="s">
        <v>4</v>
      </c>
      <c r="G754" s="58">
        <v>631.643405263158</v>
      </c>
      <c r="H754" s="57">
        <v>19</v>
      </c>
      <c r="I754" s="54">
        <v>0</v>
      </c>
      <c r="K754" s="60"/>
    </row>
    <row r="755" spans="1:11" x14ac:dyDescent="0.35">
      <c r="A755" s="59">
        <f t="shared" ref="A755:A763" si="81">DATE(2025,5,21)</f>
        <v>45798</v>
      </c>
      <c r="B755" s="56"/>
      <c r="C755" s="57" t="s">
        <v>75</v>
      </c>
      <c r="D755" s="40" t="s">
        <v>2</v>
      </c>
      <c r="E755" s="57" t="s">
        <v>5</v>
      </c>
      <c r="F755" s="53" t="s">
        <v>4</v>
      </c>
      <c r="G755" s="58">
        <v>199.485275</v>
      </c>
      <c r="H755" s="57">
        <v>4</v>
      </c>
      <c r="I755" s="54">
        <v>0</v>
      </c>
      <c r="K755" s="60"/>
    </row>
    <row r="756" spans="1:11" x14ac:dyDescent="0.35">
      <c r="A756" s="59">
        <f t="shared" si="81"/>
        <v>45798</v>
      </c>
      <c r="B756" s="56"/>
      <c r="C756" s="57" t="s">
        <v>73</v>
      </c>
      <c r="D756" s="40" t="s">
        <v>2</v>
      </c>
      <c r="E756" s="57" t="s">
        <v>5</v>
      </c>
      <c r="F756" s="53" t="s">
        <v>4</v>
      </c>
      <c r="G756" s="58">
        <v>233.76499999999999</v>
      </c>
      <c r="H756" s="57">
        <v>1</v>
      </c>
      <c r="I756" s="54">
        <v>0</v>
      </c>
      <c r="K756" s="60"/>
    </row>
    <row r="757" spans="1:11" x14ac:dyDescent="0.35">
      <c r="A757" s="59">
        <f t="shared" si="81"/>
        <v>45798</v>
      </c>
      <c r="B757" s="56"/>
      <c r="C757" s="57" t="s">
        <v>74</v>
      </c>
      <c r="D757" s="40" t="s">
        <v>2</v>
      </c>
      <c r="E757" s="57" t="s">
        <v>5</v>
      </c>
      <c r="F757" s="53" t="s">
        <v>4</v>
      </c>
      <c r="G757" s="58">
        <v>856.14004444444504</v>
      </c>
      <c r="H757" s="57">
        <v>9</v>
      </c>
      <c r="I757" s="54">
        <v>0</v>
      </c>
      <c r="K757" s="60"/>
    </row>
    <row r="758" spans="1:11" x14ac:dyDescent="0.35">
      <c r="A758" s="59">
        <f t="shared" si="81"/>
        <v>45798</v>
      </c>
      <c r="B758" s="56"/>
      <c r="C758" s="57" t="s">
        <v>72</v>
      </c>
      <c r="D758" s="40" t="s">
        <v>2</v>
      </c>
      <c r="E758" s="57" t="s">
        <v>5</v>
      </c>
      <c r="F758" s="53" t="s">
        <v>4</v>
      </c>
      <c r="G758" s="58">
        <v>131.18483333333299</v>
      </c>
      <c r="H758" s="57">
        <v>3</v>
      </c>
      <c r="I758" s="54">
        <v>0</v>
      </c>
      <c r="K758" s="60"/>
    </row>
    <row r="759" spans="1:11" x14ac:dyDescent="0.35">
      <c r="A759" s="59">
        <f t="shared" si="81"/>
        <v>45798</v>
      </c>
      <c r="B759" s="56"/>
      <c r="C759" s="57" t="s">
        <v>83</v>
      </c>
      <c r="D759" s="40" t="s">
        <v>2</v>
      </c>
      <c r="E759" s="57" t="s">
        <v>5</v>
      </c>
      <c r="F759" s="53" t="s">
        <v>4</v>
      </c>
      <c r="G759" s="58">
        <v>13.4835385416667</v>
      </c>
      <c r="H759" s="57">
        <v>96</v>
      </c>
      <c r="I759" s="54">
        <v>0</v>
      </c>
      <c r="K759" s="60"/>
    </row>
    <row r="760" spans="1:11" x14ac:dyDescent="0.35">
      <c r="A760" s="59">
        <f t="shared" si="81"/>
        <v>45798</v>
      </c>
      <c r="B760" s="56"/>
      <c r="C760" s="57" t="s">
        <v>85</v>
      </c>
      <c r="D760" s="40" t="s">
        <v>2</v>
      </c>
      <c r="E760" s="57" t="s">
        <v>5</v>
      </c>
      <c r="F760" s="53" t="s">
        <v>4</v>
      </c>
      <c r="G760" s="58">
        <v>216.253892163009</v>
      </c>
      <c r="H760" s="57">
        <v>319</v>
      </c>
      <c r="I760" s="54">
        <v>0</v>
      </c>
      <c r="K760" s="60"/>
    </row>
    <row r="761" spans="1:11" x14ac:dyDescent="0.35">
      <c r="A761" s="59">
        <f t="shared" si="81"/>
        <v>45798</v>
      </c>
      <c r="B761" s="56"/>
      <c r="C761" s="57" t="s">
        <v>71</v>
      </c>
      <c r="D761" s="40" t="s">
        <v>2</v>
      </c>
      <c r="E761" s="57" t="s">
        <v>5</v>
      </c>
      <c r="F761" s="53" t="s">
        <v>4</v>
      </c>
      <c r="G761" s="58">
        <v>296.441903184713</v>
      </c>
      <c r="H761" s="57">
        <v>314</v>
      </c>
      <c r="I761" s="54">
        <v>0</v>
      </c>
      <c r="K761" s="60"/>
    </row>
    <row r="762" spans="1:11" x14ac:dyDescent="0.35">
      <c r="A762" s="59">
        <f t="shared" si="81"/>
        <v>45798</v>
      </c>
      <c r="B762" s="56"/>
      <c r="C762" s="57" t="s">
        <v>86</v>
      </c>
      <c r="D762" s="40" t="s">
        <v>2</v>
      </c>
      <c r="E762" s="57" t="s">
        <v>5</v>
      </c>
      <c r="F762" s="53" t="s">
        <v>4</v>
      </c>
      <c r="G762" s="58">
        <v>286.67001938775502</v>
      </c>
      <c r="H762" s="57">
        <v>98</v>
      </c>
      <c r="I762" s="54">
        <v>0</v>
      </c>
      <c r="K762" s="60"/>
    </row>
    <row r="763" spans="1:11" x14ac:dyDescent="0.35">
      <c r="A763" s="59">
        <f t="shared" si="81"/>
        <v>45798</v>
      </c>
      <c r="B763" s="56"/>
      <c r="C763" s="57" t="s">
        <v>76</v>
      </c>
      <c r="D763" s="40" t="s">
        <v>2</v>
      </c>
      <c r="E763" s="57" t="s">
        <v>5</v>
      </c>
      <c r="F763" s="53" t="s">
        <v>4</v>
      </c>
      <c r="G763" s="58">
        <v>58.3765</v>
      </c>
      <c r="H763" s="57">
        <v>2</v>
      </c>
      <c r="I763" s="54">
        <v>0</v>
      </c>
      <c r="K763" s="60"/>
    </row>
    <row r="764" spans="1:11" x14ac:dyDescent="0.35">
      <c r="A764" s="59">
        <f>DATE(2025,5,22)</f>
        <v>45799</v>
      </c>
      <c r="B764" s="56"/>
      <c r="C764" s="57" t="s">
        <v>72</v>
      </c>
      <c r="D764" s="40" t="s">
        <v>2</v>
      </c>
      <c r="E764" s="57" t="s">
        <v>5</v>
      </c>
      <c r="F764" s="53" t="s">
        <v>4</v>
      </c>
      <c r="G764" s="58">
        <v>42.130087500000002</v>
      </c>
      <c r="H764" s="57">
        <v>8</v>
      </c>
      <c r="I764" s="54">
        <v>0</v>
      </c>
      <c r="K764" s="60"/>
    </row>
    <row r="765" spans="1:11" x14ac:dyDescent="0.35">
      <c r="A765" s="59">
        <f t="shared" ref="A765:A773" si="82">DATE(2025,5,22)</f>
        <v>45799</v>
      </c>
      <c r="B765" s="56"/>
      <c r="C765" s="57" t="s">
        <v>70</v>
      </c>
      <c r="D765" s="40" t="s">
        <v>2</v>
      </c>
      <c r="E765" s="57" t="s">
        <v>5</v>
      </c>
      <c r="F765" s="53" t="s">
        <v>4</v>
      </c>
      <c r="G765" s="58">
        <v>513.45833333333303</v>
      </c>
      <c r="H765" s="57">
        <v>21</v>
      </c>
      <c r="I765" s="54">
        <v>0</v>
      </c>
      <c r="K765" s="60"/>
    </row>
    <row r="766" spans="1:11" x14ac:dyDescent="0.35">
      <c r="A766" s="59">
        <f t="shared" si="82"/>
        <v>45799</v>
      </c>
      <c r="B766" s="56"/>
      <c r="C766" s="57" t="s">
        <v>75</v>
      </c>
      <c r="D766" s="40" t="s">
        <v>2</v>
      </c>
      <c r="E766" s="57" t="s">
        <v>5</v>
      </c>
      <c r="F766" s="53" t="s">
        <v>4</v>
      </c>
      <c r="G766" s="58">
        <v>315.589566666667</v>
      </c>
      <c r="H766" s="57">
        <v>6</v>
      </c>
      <c r="I766" s="54">
        <v>0</v>
      </c>
      <c r="K766" s="60"/>
    </row>
    <row r="767" spans="1:11" x14ac:dyDescent="0.35">
      <c r="A767" s="59">
        <f t="shared" si="82"/>
        <v>45799</v>
      </c>
      <c r="B767" s="56"/>
      <c r="C767" s="57" t="s">
        <v>74</v>
      </c>
      <c r="D767" s="40" t="s">
        <v>2</v>
      </c>
      <c r="E767" s="57" t="s">
        <v>5</v>
      </c>
      <c r="F767" s="53" t="s">
        <v>4</v>
      </c>
      <c r="G767" s="58">
        <v>446.46800454545502</v>
      </c>
      <c r="H767" s="57">
        <v>22</v>
      </c>
      <c r="I767" s="54">
        <v>0</v>
      </c>
      <c r="K767" s="60"/>
    </row>
    <row r="768" spans="1:11" x14ac:dyDescent="0.35">
      <c r="A768" s="59">
        <f t="shared" si="82"/>
        <v>45799</v>
      </c>
      <c r="B768" s="56"/>
      <c r="C768" s="57" t="s">
        <v>86</v>
      </c>
      <c r="D768" s="40" t="s">
        <v>2</v>
      </c>
      <c r="E768" s="57" t="s">
        <v>5</v>
      </c>
      <c r="F768" s="53" t="s">
        <v>4</v>
      </c>
      <c r="G768" s="58">
        <v>303.440374489796</v>
      </c>
      <c r="H768" s="57">
        <v>98</v>
      </c>
      <c r="I768" s="54">
        <v>0</v>
      </c>
      <c r="K768" s="60"/>
    </row>
    <row r="769" spans="1:11" x14ac:dyDescent="0.35">
      <c r="A769" s="59">
        <f t="shared" si="82"/>
        <v>45799</v>
      </c>
      <c r="B769" s="56"/>
      <c r="C769" s="57" t="s">
        <v>73</v>
      </c>
      <c r="D769" s="40" t="s">
        <v>2</v>
      </c>
      <c r="E769" s="57" t="s">
        <v>5</v>
      </c>
      <c r="F769" s="53" t="s">
        <v>4</v>
      </c>
      <c r="G769" s="58">
        <v>59.184466666666701</v>
      </c>
      <c r="H769" s="57">
        <v>3</v>
      </c>
      <c r="I769" s="54">
        <v>0</v>
      </c>
      <c r="K769" s="60"/>
    </row>
    <row r="770" spans="1:11" x14ac:dyDescent="0.35">
      <c r="A770" s="59">
        <f t="shared" si="82"/>
        <v>45799</v>
      </c>
      <c r="B770" s="56"/>
      <c r="C770" s="57" t="s">
        <v>85</v>
      </c>
      <c r="D770" s="40" t="s">
        <v>2</v>
      </c>
      <c r="E770" s="57" t="s">
        <v>5</v>
      </c>
      <c r="F770" s="53" t="s">
        <v>4</v>
      </c>
      <c r="G770" s="58">
        <v>208.950297627119</v>
      </c>
      <c r="H770" s="57">
        <v>295</v>
      </c>
      <c r="I770" s="54">
        <v>0</v>
      </c>
      <c r="K770" s="60"/>
    </row>
    <row r="771" spans="1:11" x14ac:dyDescent="0.35">
      <c r="A771" s="59">
        <f t="shared" si="82"/>
        <v>45799</v>
      </c>
      <c r="B771" s="56"/>
      <c r="C771" s="57" t="s">
        <v>83</v>
      </c>
      <c r="D771" s="40" t="s">
        <v>2</v>
      </c>
      <c r="E771" s="57" t="s">
        <v>5</v>
      </c>
      <c r="F771" s="53" t="s">
        <v>4</v>
      </c>
      <c r="G771" s="58">
        <v>15.234313265306101</v>
      </c>
      <c r="H771" s="57">
        <v>98</v>
      </c>
      <c r="I771" s="54">
        <v>0</v>
      </c>
      <c r="K771" s="60"/>
    </row>
    <row r="772" spans="1:11" x14ac:dyDescent="0.35">
      <c r="A772" s="59">
        <f t="shared" si="82"/>
        <v>45799</v>
      </c>
      <c r="B772" s="56"/>
      <c r="C772" s="57" t="s">
        <v>71</v>
      </c>
      <c r="D772" s="40" t="s">
        <v>2</v>
      </c>
      <c r="E772" s="57" t="s">
        <v>5</v>
      </c>
      <c r="F772" s="53" t="s">
        <v>4</v>
      </c>
      <c r="G772" s="58">
        <v>283.803571575342</v>
      </c>
      <c r="H772" s="57">
        <v>292</v>
      </c>
      <c r="I772" s="54">
        <v>0</v>
      </c>
      <c r="K772" s="60"/>
    </row>
    <row r="773" spans="1:11" x14ac:dyDescent="0.35">
      <c r="A773" s="59">
        <f t="shared" si="82"/>
        <v>45799</v>
      </c>
      <c r="B773" s="56"/>
      <c r="C773" s="57" t="s">
        <v>76</v>
      </c>
      <c r="D773" s="40" t="s">
        <v>2</v>
      </c>
      <c r="E773" s="57" t="s">
        <v>5</v>
      </c>
      <c r="F773" s="53" t="s">
        <v>4</v>
      </c>
      <c r="G773" s="58">
        <v>54.424866666666702</v>
      </c>
      <c r="H773" s="57">
        <v>3</v>
      </c>
      <c r="I773" s="54">
        <v>0</v>
      </c>
      <c r="K773" s="60"/>
    </row>
    <row r="774" spans="1:11" x14ac:dyDescent="0.35">
      <c r="A774" s="59">
        <f>DATE(2025,5,23)</f>
        <v>45800</v>
      </c>
      <c r="B774" s="56"/>
      <c r="C774" s="57" t="s">
        <v>72</v>
      </c>
      <c r="D774" s="40" t="s">
        <v>2</v>
      </c>
      <c r="E774" s="57" t="s">
        <v>5</v>
      </c>
      <c r="F774" s="53" t="s">
        <v>4</v>
      </c>
      <c r="G774" s="58">
        <v>74.776219999999995</v>
      </c>
      <c r="H774" s="57">
        <v>5</v>
      </c>
      <c r="I774" s="54">
        <v>0</v>
      </c>
      <c r="K774" s="60"/>
    </row>
    <row r="775" spans="1:11" x14ac:dyDescent="0.35">
      <c r="A775" s="59">
        <f t="shared" ref="A775:A783" si="83">DATE(2025,5,23)</f>
        <v>45800</v>
      </c>
      <c r="B775" s="56"/>
      <c r="C775" s="57" t="s">
        <v>70</v>
      </c>
      <c r="D775" s="40" t="s">
        <v>2</v>
      </c>
      <c r="E775" s="57" t="s">
        <v>5</v>
      </c>
      <c r="F775" s="53" t="s">
        <v>4</v>
      </c>
      <c r="G775" s="58">
        <v>564.17736500000001</v>
      </c>
      <c r="H775" s="57">
        <v>20</v>
      </c>
      <c r="I775" s="54">
        <v>0</v>
      </c>
      <c r="K775" s="60"/>
    </row>
    <row r="776" spans="1:11" x14ac:dyDescent="0.35">
      <c r="A776" s="59">
        <f t="shared" si="83"/>
        <v>45800</v>
      </c>
      <c r="B776" s="56"/>
      <c r="C776" s="57" t="s">
        <v>74</v>
      </c>
      <c r="D776" s="40" t="s">
        <v>2</v>
      </c>
      <c r="E776" s="57" t="s">
        <v>5</v>
      </c>
      <c r="F776" s="53" t="s">
        <v>4</v>
      </c>
      <c r="G776" s="58">
        <v>259.88044000000002</v>
      </c>
      <c r="H776" s="57">
        <v>35</v>
      </c>
      <c r="I776" s="54">
        <v>0</v>
      </c>
      <c r="K776" s="60"/>
    </row>
    <row r="777" spans="1:11" x14ac:dyDescent="0.35">
      <c r="A777" s="59">
        <f t="shared" si="83"/>
        <v>45800</v>
      </c>
      <c r="B777" s="56"/>
      <c r="C777" s="57" t="s">
        <v>75</v>
      </c>
      <c r="D777" s="40" t="s">
        <v>2</v>
      </c>
      <c r="E777" s="57" t="s">
        <v>5</v>
      </c>
      <c r="F777" s="53" t="s">
        <v>4</v>
      </c>
      <c r="G777" s="58">
        <v>202.41488000000001</v>
      </c>
      <c r="H777" s="57">
        <v>5</v>
      </c>
      <c r="I777" s="54">
        <v>0</v>
      </c>
      <c r="K777" s="60"/>
    </row>
    <row r="778" spans="1:11" x14ac:dyDescent="0.35">
      <c r="A778" s="59">
        <f t="shared" si="83"/>
        <v>45800</v>
      </c>
      <c r="B778" s="56"/>
      <c r="C778" s="57" t="s">
        <v>73</v>
      </c>
      <c r="D778" s="40" t="s">
        <v>2</v>
      </c>
      <c r="E778" s="57" t="s">
        <v>5</v>
      </c>
      <c r="F778" s="53" t="s">
        <v>4</v>
      </c>
      <c r="G778" s="58">
        <v>65.515050000000002</v>
      </c>
      <c r="H778" s="57">
        <v>2</v>
      </c>
      <c r="I778" s="54">
        <v>0</v>
      </c>
      <c r="K778" s="60"/>
    </row>
    <row r="779" spans="1:11" x14ac:dyDescent="0.35">
      <c r="A779" s="59">
        <f t="shared" si="83"/>
        <v>45800</v>
      </c>
      <c r="B779" s="56"/>
      <c r="C779" s="57" t="s">
        <v>86</v>
      </c>
      <c r="D779" s="40" t="s">
        <v>2</v>
      </c>
      <c r="E779" s="57" t="s">
        <v>5</v>
      </c>
      <c r="F779" s="53" t="s">
        <v>4</v>
      </c>
      <c r="G779" s="58">
        <v>290.98812989690703</v>
      </c>
      <c r="H779" s="57">
        <v>97</v>
      </c>
      <c r="I779" s="54">
        <v>0</v>
      </c>
      <c r="K779" s="60"/>
    </row>
    <row r="780" spans="1:11" x14ac:dyDescent="0.35">
      <c r="A780" s="59">
        <f t="shared" si="83"/>
        <v>45800</v>
      </c>
      <c r="B780" s="56"/>
      <c r="C780" s="57" t="s">
        <v>76</v>
      </c>
      <c r="D780" s="40" t="s">
        <v>2</v>
      </c>
      <c r="E780" s="57" t="s">
        <v>5</v>
      </c>
      <c r="F780" s="53" t="s">
        <v>4</v>
      </c>
      <c r="G780" s="58">
        <v>43.333300000000001</v>
      </c>
      <c r="H780" s="57">
        <v>3</v>
      </c>
      <c r="I780" s="54">
        <v>0</v>
      </c>
      <c r="K780" s="60"/>
    </row>
    <row r="781" spans="1:11" x14ac:dyDescent="0.35">
      <c r="A781" s="59">
        <f t="shared" si="83"/>
        <v>45800</v>
      </c>
      <c r="B781" s="56"/>
      <c r="C781" s="57" t="s">
        <v>85</v>
      </c>
      <c r="D781" s="40" t="s">
        <v>2</v>
      </c>
      <c r="E781" s="57" t="s">
        <v>5</v>
      </c>
      <c r="F781" s="53" t="s">
        <v>4</v>
      </c>
      <c r="G781" s="58">
        <v>220.79408830769199</v>
      </c>
      <c r="H781" s="57">
        <v>325</v>
      </c>
      <c r="I781" s="54">
        <v>0</v>
      </c>
      <c r="K781" s="60"/>
    </row>
    <row r="782" spans="1:11" x14ac:dyDescent="0.35">
      <c r="A782" s="59">
        <f t="shared" si="83"/>
        <v>45800</v>
      </c>
      <c r="B782" s="56"/>
      <c r="C782" s="57" t="s">
        <v>83</v>
      </c>
      <c r="D782" s="40" t="s">
        <v>2</v>
      </c>
      <c r="E782" s="57" t="s">
        <v>5</v>
      </c>
      <c r="F782" s="53" t="s">
        <v>4</v>
      </c>
      <c r="G782" s="58">
        <v>16.738936458333299</v>
      </c>
      <c r="H782" s="57">
        <v>96</v>
      </c>
      <c r="I782" s="54">
        <v>0</v>
      </c>
      <c r="K782" s="60"/>
    </row>
    <row r="783" spans="1:11" x14ac:dyDescent="0.35">
      <c r="A783" s="59">
        <f t="shared" si="83"/>
        <v>45800</v>
      </c>
      <c r="B783" s="56"/>
      <c r="C783" s="57" t="s">
        <v>71</v>
      </c>
      <c r="D783" s="40" t="s">
        <v>2</v>
      </c>
      <c r="E783" s="57" t="s">
        <v>5</v>
      </c>
      <c r="F783" s="53" t="s">
        <v>4</v>
      </c>
      <c r="G783" s="58">
        <v>290.736264797508</v>
      </c>
      <c r="H783" s="57">
        <v>321</v>
      </c>
      <c r="I783" s="54">
        <v>0</v>
      </c>
      <c r="K783" s="60"/>
    </row>
    <row r="784" spans="1:11" x14ac:dyDescent="0.35">
      <c r="A784" s="59">
        <f>DATE(2025,5,24)</f>
        <v>45801</v>
      </c>
      <c r="B784" s="56"/>
      <c r="C784" s="57" t="s">
        <v>72</v>
      </c>
      <c r="D784" s="40" t="s">
        <v>2</v>
      </c>
      <c r="E784" s="57" t="s">
        <v>5</v>
      </c>
      <c r="F784" s="53" t="s">
        <v>4</v>
      </c>
      <c r="G784" s="58">
        <v>47.817100000000003</v>
      </c>
      <c r="H784" s="57">
        <v>2</v>
      </c>
      <c r="I784" s="54">
        <v>0</v>
      </c>
      <c r="K784" s="60"/>
    </row>
    <row r="785" spans="1:11" x14ac:dyDescent="0.35">
      <c r="A785" s="59">
        <f t="shared" ref="A785:A792" si="84">DATE(2025,5,24)</f>
        <v>45801</v>
      </c>
      <c r="B785" s="56"/>
      <c r="C785" s="57" t="s">
        <v>75</v>
      </c>
      <c r="D785" s="40" t="s">
        <v>2</v>
      </c>
      <c r="E785" s="57" t="s">
        <v>5</v>
      </c>
      <c r="F785" s="53" t="s">
        <v>4</v>
      </c>
      <c r="G785" s="58">
        <v>167.35400000000001</v>
      </c>
      <c r="H785" s="57">
        <v>2</v>
      </c>
      <c r="I785" s="54">
        <v>0</v>
      </c>
      <c r="K785" s="60"/>
    </row>
    <row r="786" spans="1:11" x14ac:dyDescent="0.35">
      <c r="A786" s="59">
        <f t="shared" si="84"/>
        <v>45801</v>
      </c>
      <c r="B786" s="56"/>
      <c r="C786" s="57" t="s">
        <v>74</v>
      </c>
      <c r="D786" s="40" t="s">
        <v>2</v>
      </c>
      <c r="E786" s="57" t="s">
        <v>5</v>
      </c>
      <c r="F786" s="53" t="s">
        <v>4</v>
      </c>
      <c r="G786" s="58">
        <v>1176.9575</v>
      </c>
      <c r="H786" s="57">
        <v>6</v>
      </c>
      <c r="I786" s="54">
        <v>0</v>
      </c>
      <c r="K786" s="60"/>
    </row>
    <row r="787" spans="1:11" x14ac:dyDescent="0.35">
      <c r="A787" s="59">
        <f t="shared" si="84"/>
        <v>45801</v>
      </c>
      <c r="B787" s="56"/>
      <c r="C787" s="57" t="s">
        <v>76</v>
      </c>
      <c r="D787" s="40" t="s">
        <v>2</v>
      </c>
      <c r="E787" s="57" t="s">
        <v>5</v>
      </c>
      <c r="F787" s="53" t="s">
        <v>4</v>
      </c>
      <c r="G787" s="58">
        <v>84.409800000000004</v>
      </c>
      <c r="H787" s="57">
        <v>1</v>
      </c>
      <c r="I787" s="54">
        <v>0</v>
      </c>
      <c r="K787" s="60"/>
    </row>
    <row r="788" spans="1:11" x14ac:dyDescent="0.35">
      <c r="A788" s="59">
        <f t="shared" si="84"/>
        <v>45801</v>
      </c>
      <c r="B788" s="56"/>
      <c r="C788" s="57" t="s">
        <v>83</v>
      </c>
      <c r="D788" s="40" t="s">
        <v>2</v>
      </c>
      <c r="E788" s="57" t="s">
        <v>5</v>
      </c>
      <c r="F788" s="53" t="s">
        <v>4</v>
      </c>
      <c r="G788" s="58">
        <v>16.974374999999998</v>
      </c>
      <c r="H788" s="57">
        <v>96</v>
      </c>
      <c r="I788" s="54">
        <v>0</v>
      </c>
      <c r="K788" s="60"/>
    </row>
    <row r="789" spans="1:11" x14ac:dyDescent="0.35">
      <c r="A789" s="59">
        <f t="shared" si="84"/>
        <v>45801</v>
      </c>
      <c r="B789" s="56"/>
      <c r="C789" s="57" t="s">
        <v>85</v>
      </c>
      <c r="D789" s="40" t="s">
        <v>2</v>
      </c>
      <c r="E789" s="57" t="s">
        <v>5</v>
      </c>
      <c r="F789" s="53" t="s">
        <v>4</v>
      </c>
      <c r="G789" s="58">
        <v>191.60262585033999</v>
      </c>
      <c r="H789" s="57">
        <v>294</v>
      </c>
      <c r="I789" s="54">
        <v>0</v>
      </c>
      <c r="K789" s="60"/>
    </row>
    <row r="790" spans="1:11" x14ac:dyDescent="0.35">
      <c r="A790" s="59">
        <f t="shared" si="84"/>
        <v>45801</v>
      </c>
      <c r="B790" s="56"/>
      <c r="C790" s="57" t="s">
        <v>71</v>
      </c>
      <c r="D790" s="40" t="s">
        <v>2</v>
      </c>
      <c r="E790" s="57" t="s">
        <v>5</v>
      </c>
      <c r="F790" s="53" t="s">
        <v>4</v>
      </c>
      <c r="G790" s="58">
        <v>243.848713402062</v>
      </c>
      <c r="H790" s="57">
        <v>291</v>
      </c>
      <c r="I790" s="54">
        <v>0</v>
      </c>
      <c r="K790" s="60"/>
    </row>
    <row r="791" spans="1:11" x14ac:dyDescent="0.35">
      <c r="A791" s="59">
        <f t="shared" si="84"/>
        <v>45801</v>
      </c>
      <c r="B791" s="56"/>
      <c r="C791" s="57" t="s">
        <v>70</v>
      </c>
      <c r="D791" s="40" t="s">
        <v>2</v>
      </c>
      <c r="E791" s="57" t="s">
        <v>5</v>
      </c>
      <c r="F791" s="53" t="s">
        <v>4</v>
      </c>
      <c r="G791" s="58">
        <v>528.29317222222198</v>
      </c>
      <c r="H791" s="57">
        <v>18</v>
      </c>
      <c r="I791" s="54">
        <v>0</v>
      </c>
      <c r="K791" s="60"/>
    </row>
    <row r="792" spans="1:11" x14ac:dyDescent="0.35">
      <c r="A792" s="59">
        <f t="shared" si="84"/>
        <v>45801</v>
      </c>
      <c r="B792" s="56"/>
      <c r="C792" s="57" t="s">
        <v>86</v>
      </c>
      <c r="D792" s="40" t="s">
        <v>2</v>
      </c>
      <c r="E792" s="57" t="s">
        <v>5</v>
      </c>
      <c r="F792" s="53" t="s">
        <v>4</v>
      </c>
      <c r="G792" s="58">
        <v>308.88549583333298</v>
      </c>
      <c r="H792" s="57">
        <v>96</v>
      </c>
      <c r="I792" s="54">
        <v>0</v>
      </c>
      <c r="K792" s="60"/>
    </row>
    <row r="793" spans="1:11" x14ac:dyDescent="0.35">
      <c r="A793" s="59">
        <f>DATE(2025,5,25)</f>
        <v>45802</v>
      </c>
      <c r="B793" s="56"/>
      <c r="C793" s="57" t="s">
        <v>70</v>
      </c>
      <c r="D793" s="40" t="s">
        <v>2</v>
      </c>
      <c r="E793" s="57" t="s">
        <v>5</v>
      </c>
      <c r="F793" s="53" t="s">
        <v>4</v>
      </c>
      <c r="G793" s="58">
        <v>581.01888750000001</v>
      </c>
      <c r="H793" s="57">
        <v>8</v>
      </c>
      <c r="I793" s="54">
        <v>0</v>
      </c>
      <c r="K793" s="60"/>
    </row>
    <row r="794" spans="1:11" x14ac:dyDescent="0.35">
      <c r="A794" s="59">
        <f t="shared" ref="A794:A801" si="85">DATE(2025,5,25)</f>
        <v>45802</v>
      </c>
      <c r="B794" s="56"/>
      <c r="C794" s="57" t="s">
        <v>75</v>
      </c>
      <c r="D794" s="40" t="s">
        <v>2</v>
      </c>
      <c r="E794" s="57" t="s">
        <v>5</v>
      </c>
      <c r="F794" s="53" t="s">
        <v>4</v>
      </c>
      <c r="G794" s="58">
        <v>156.99350000000001</v>
      </c>
      <c r="H794" s="57">
        <v>2</v>
      </c>
      <c r="I794" s="54">
        <v>0</v>
      </c>
      <c r="K794" s="60"/>
    </row>
    <row r="795" spans="1:11" x14ac:dyDescent="0.35">
      <c r="A795" s="59">
        <f t="shared" si="85"/>
        <v>45802</v>
      </c>
      <c r="B795" s="56"/>
      <c r="C795" s="57" t="s">
        <v>83</v>
      </c>
      <c r="D795" s="40" t="s">
        <v>2</v>
      </c>
      <c r="E795" s="57" t="s">
        <v>5</v>
      </c>
      <c r="F795" s="53" t="s">
        <v>4</v>
      </c>
      <c r="G795" s="58">
        <v>16.666786458333299</v>
      </c>
      <c r="H795" s="57">
        <v>96</v>
      </c>
      <c r="I795" s="54">
        <v>0</v>
      </c>
      <c r="K795" s="60"/>
    </row>
    <row r="796" spans="1:11" x14ac:dyDescent="0.35">
      <c r="A796" s="59">
        <f t="shared" si="85"/>
        <v>45802</v>
      </c>
      <c r="B796" s="56"/>
      <c r="C796" s="57" t="s">
        <v>74</v>
      </c>
      <c r="D796" s="40" t="s">
        <v>2</v>
      </c>
      <c r="E796" s="57" t="s">
        <v>5</v>
      </c>
      <c r="F796" s="53" t="s">
        <v>4</v>
      </c>
      <c r="G796" s="58">
        <v>1513.4425249999999</v>
      </c>
      <c r="H796" s="57">
        <v>4</v>
      </c>
      <c r="I796" s="54">
        <v>0</v>
      </c>
      <c r="K796" s="60"/>
    </row>
    <row r="797" spans="1:11" x14ac:dyDescent="0.35">
      <c r="A797" s="59">
        <f t="shared" si="85"/>
        <v>45802</v>
      </c>
      <c r="B797" s="56"/>
      <c r="C797" s="57" t="s">
        <v>76</v>
      </c>
      <c r="D797" s="40" t="s">
        <v>2</v>
      </c>
      <c r="E797" s="57" t="s">
        <v>5</v>
      </c>
      <c r="F797" s="53" t="s">
        <v>4</v>
      </c>
      <c r="G797" s="58">
        <v>78.818600000000004</v>
      </c>
      <c r="H797" s="57">
        <v>1</v>
      </c>
      <c r="I797" s="54">
        <v>0</v>
      </c>
      <c r="K797" s="60"/>
    </row>
    <row r="798" spans="1:11" x14ac:dyDescent="0.35">
      <c r="A798" s="59">
        <f t="shared" si="85"/>
        <v>45802</v>
      </c>
      <c r="B798" s="56"/>
      <c r="C798" s="57" t="s">
        <v>71</v>
      </c>
      <c r="D798" s="40" t="s">
        <v>2</v>
      </c>
      <c r="E798" s="57" t="s">
        <v>5</v>
      </c>
      <c r="F798" s="53" t="s">
        <v>4</v>
      </c>
      <c r="G798" s="58">
        <v>257.71447716895</v>
      </c>
      <c r="H798" s="57">
        <v>219</v>
      </c>
      <c r="I798" s="54">
        <v>0</v>
      </c>
      <c r="K798" s="60"/>
    </row>
    <row r="799" spans="1:11" x14ac:dyDescent="0.35">
      <c r="A799" s="59">
        <f t="shared" si="85"/>
        <v>45802</v>
      </c>
      <c r="B799" s="56"/>
      <c r="C799" s="57" t="s">
        <v>72</v>
      </c>
      <c r="D799" s="40" t="s">
        <v>2</v>
      </c>
      <c r="E799" s="57" t="s">
        <v>5</v>
      </c>
      <c r="F799" s="53" t="s">
        <v>4</v>
      </c>
      <c r="G799" s="58">
        <v>68.963499999999996</v>
      </c>
      <c r="H799" s="57">
        <v>1</v>
      </c>
      <c r="I799" s="54">
        <v>0</v>
      </c>
      <c r="K799" s="60"/>
    </row>
    <row r="800" spans="1:11" x14ac:dyDescent="0.35">
      <c r="A800" s="59">
        <f t="shared" si="85"/>
        <v>45802</v>
      </c>
      <c r="B800" s="56"/>
      <c r="C800" s="57" t="s">
        <v>85</v>
      </c>
      <c r="D800" s="40" t="s">
        <v>2</v>
      </c>
      <c r="E800" s="57" t="s">
        <v>5</v>
      </c>
      <c r="F800" s="53" t="s">
        <v>4</v>
      </c>
      <c r="G800" s="58">
        <v>190.52881666666701</v>
      </c>
      <c r="H800" s="57">
        <v>222</v>
      </c>
      <c r="I800" s="54">
        <v>0</v>
      </c>
      <c r="K800" s="60"/>
    </row>
    <row r="801" spans="1:11" x14ac:dyDescent="0.35">
      <c r="A801" s="59">
        <f t="shared" si="85"/>
        <v>45802</v>
      </c>
      <c r="B801" s="56"/>
      <c r="C801" s="57" t="s">
        <v>86</v>
      </c>
      <c r="D801" s="40" t="s">
        <v>2</v>
      </c>
      <c r="E801" s="57" t="s">
        <v>5</v>
      </c>
      <c r="F801" s="53" t="s">
        <v>4</v>
      </c>
      <c r="G801" s="58">
        <v>264.75602500000002</v>
      </c>
      <c r="H801" s="57">
        <v>96</v>
      </c>
      <c r="I801" s="54">
        <v>0</v>
      </c>
      <c r="K801" s="60"/>
    </row>
    <row r="802" spans="1:11" x14ac:dyDescent="0.35">
      <c r="A802" s="59">
        <f>DATE(2025,5,26)</f>
        <v>45803</v>
      </c>
      <c r="B802" s="56"/>
      <c r="C802" s="57" t="s">
        <v>72</v>
      </c>
      <c r="D802" s="40" t="s">
        <v>2</v>
      </c>
      <c r="E802" s="57" t="s">
        <v>5</v>
      </c>
      <c r="F802" s="53" t="s">
        <v>4</v>
      </c>
      <c r="G802" s="58">
        <v>68.830349999999996</v>
      </c>
      <c r="H802" s="57">
        <v>2</v>
      </c>
      <c r="I802" s="54">
        <v>0</v>
      </c>
      <c r="K802" s="60"/>
    </row>
    <row r="803" spans="1:11" x14ac:dyDescent="0.35">
      <c r="A803" s="59">
        <f t="shared" ref="A803:A810" si="86">DATE(2025,5,26)</f>
        <v>45803</v>
      </c>
      <c r="B803" s="56"/>
      <c r="C803" s="57" t="s">
        <v>70</v>
      </c>
      <c r="D803" s="40" t="s">
        <v>2</v>
      </c>
      <c r="E803" s="57" t="s">
        <v>5</v>
      </c>
      <c r="F803" s="53" t="s">
        <v>4</v>
      </c>
      <c r="G803" s="58">
        <v>514.05583684210501</v>
      </c>
      <c r="H803" s="57">
        <v>19</v>
      </c>
      <c r="I803" s="54">
        <v>0</v>
      </c>
      <c r="K803" s="60"/>
    </row>
    <row r="804" spans="1:11" x14ac:dyDescent="0.35">
      <c r="A804" s="59">
        <f t="shared" si="86"/>
        <v>45803</v>
      </c>
      <c r="B804" s="56"/>
      <c r="C804" s="57" t="s">
        <v>75</v>
      </c>
      <c r="D804" s="40" t="s">
        <v>2</v>
      </c>
      <c r="E804" s="57" t="s">
        <v>5</v>
      </c>
      <c r="F804" s="53" t="s">
        <v>4</v>
      </c>
      <c r="G804" s="58">
        <v>153.6249</v>
      </c>
      <c r="H804" s="57">
        <v>4</v>
      </c>
      <c r="I804" s="54">
        <v>0</v>
      </c>
      <c r="K804" s="60"/>
    </row>
    <row r="805" spans="1:11" x14ac:dyDescent="0.35">
      <c r="A805" s="59">
        <f t="shared" si="86"/>
        <v>45803</v>
      </c>
      <c r="B805" s="56"/>
      <c r="C805" s="57" t="s">
        <v>83</v>
      </c>
      <c r="D805" s="40" t="s">
        <v>2</v>
      </c>
      <c r="E805" s="57" t="s">
        <v>5</v>
      </c>
      <c r="F805" s="53" t="s">
        <v>4</v>
      </c>
      <c r="G805" s="58">
        <v>25.050149999999999</v>
      </c>
      <c r="H805" s="57">
        <v>96</v>
      </c>
      <c r="I805" s="54">
        <v>0</v>
      </c>
      <c r="K805" s="60"/>
    </row>
    <row r="806" spans="1:11" x14ac:dyDescent="0.35">
      <c r="A806" s="59">
        <f t="shared" si="86"/>
        <v>45803</v>
      </c>
      <c r="B806" s="56"/>
      <c r="C806" s="57" t="s">
        <v>85</v>
      </c>
      <c r="D806" s="40" t="s">
        <v>2</v>
      </c>
      <c r="E806" s="57" t="s">
        <v>5</v>
      </c>
      <c r="F806" s="53" t="s">
        <v>4</v>
      </c>
      <c r="G806" s="58">
        <v>217.15436358024701</v>
      </c>
      <c r="H806" s="57">
        <v>324</v>
      </c>
      <c r="I806" s="54">
        <v>0</v>
      </c>
      <c r="K806" s="60"/>
    </row>
    <row r="807" spans="1:11" x14ac:dyDescent="0.35">
      <c r="A807" s="59">
        <f t="shared" si="86"/>
        <v>45803</v>
      </c>
      <c r="B807" s="56"/>
      <c r="C807" s="57" t="s">
        <v>71</v>
      </c>
      <c r="D807" s="40" t="s">
        <v>2</v>
      </c>
      <c r="E807" s="57" t="s">
        <v>5</v>
      </c>
      <c r="F807" s="53" t="s">
        <v>4</v>
      </c>
      <c r="G807" s="58">
        <v>295.34889500000003</v>
      </c>
      <c r="H807" s="57">
        <v>320</v>
      </c>
      <c r="I807" s="54">
        <v>0</v>
      </c>
      <c r="K807" s="60"/>
    </row>
    <row r="808" spans="1:11" x14ac:dyDescent="0.35">
      <c r="A808" s="59">
        <f t="shared" si="86"/>
        <v>45803</v>
      </c>
      <c r="B808" s="56"/>
      <c r="C808" s="57" t="s">
        <v>76</v>
      </c>
      <c r="D808" s="40" t="s">
        <v>2</v>
      </c>
      <c r="E808" s="57" t="s">
        <v>5</v>
      </c>
      <c r="F808" s="53" t="s">
        <v>4</v>
      </c>
      <c r="G808" s="58">
        <v>47.220199999999998</v>
      </c>
      <c r="H808" s="57">
        <v>2</v>
      </c>
      <c r="I808" s="54">
        <v>0</v>
      </c>
      <c r="K808" s="60"/>
    </row>
    <row r="809" spans="1:11" x14ac:dyDescent="0.35">
      <c r="A809" s="59">
        <f t="shared" si="86"/>
        <v>45803</v>
      </c>
      <c r="B809" s="56"/>
      <c r="C809" s="57" t="s">
        <v>74</v>
      </c>
      <c r="D809" s="40" t="s">
        <v>2</v>
      </c>
      <c r="E809" s="57" t="s">
        <v>5</v>
      </c>
      <c r="F809" s="53" t="s">
        <v>4</v>
      </c>
      <c r="G809" s="58">
        <v>1114.1018999999999</v>
      </c>
      <c r="H809" s="57">
        <v>6</v>
      </c>
      <c r="I809" s="54">
        <v>0</v>
      </c>
      <c r="K809" s="60"/>
    </row>
    <row r="810" spans="1:11" x14ac:dyDescent="0.35">
      <c r="A810" s="59">
        <f t="shared" si="86"/>
        <v>45803</v>
      </c>
      <c r="B810" s="56"/>
      <c r="C810" s="57" t="s">
        <v>86</v>
      </c>
      <c r="D810" s="40" t="s">
        <v>2</v>
      </c>
      <c r="E810" s="57" t="s">
        <v>5</v>
      </c>
      <c r="F810" s="53" t="s">
        <v>4</v>
      </c>
      <c r="G810" s="58">
        <v>295.99719166666699</v>
      </c>
      <c r="H810" s="57">
        <v>96</v>
      </c>
      <c r="I810" s="54">
        <v>0</v>
      </c>
      <c r="K810" s="60"/>
    </row>
    <row r="811" spans="1:11" x14ac:dyDescent="0.35">
      <c r="A811" s="59">
        <f>DATE(2025,5,27)</f>
        <v>45804</v>
      </c>
      <c r="B811" s="56"/>
      <c r="C811" s="57" t="s">
        <v>72</v>
      </c>
      <c r="D811" s="40" t="s">
        <v>2</v>
      </c>
      <c r="E811" s="57" t="s">
        <v>5</v>
      </c>
      <c r="F811" s="53" t="s">
        <v>4</v>
      </c>
      <c r="G811" s="58">
        <v>58.758299999999998</v>
      </c>
      <c r="H811" s="57">
        <v>1</v>
      </c>
      <c r="I811" s="54">
        <v>0</v>
      </c>
      <c r="K811" s="60"/>
    </row>
    <row r="812" spans="1:11" x14ac:dyDescent="0.35">
      <c r="A812" s="59">
        <f t="shared" ref="A812:A819" si="87">DATE(2025,5,27)</f>
        <v>45804</v>
      </c>
      <c r="B812" s="56"/>
      <c r="C812" s="57" t="s">
        <v>85</v>
      </c>
      <c r="D812" s="40" t="s">
        <v>2</v>
      </c>
      <c r="E812" s="57" t="s">
        <v>5</v>
      </c>
      <c r="F812" s="53" t="s">
        <v>4</v>
      </c>
      <c r="G812" s="58">
        <v>224.825963481229</v>
      </c>
      <c r="H812" s="57">
        <v>293</v>
      </c>
      <c r="I812" s="54">
        <v>0</v>
      </c>
      <c r="K812" s="60"/>
    </row>
    <row r="813" spans="1:11" x14ac:dyDescent="0.35">
      <c r="A813" s="59">
        <f t="shared" si="87"/>
        <v>45804</v>
      </c>
      <c r="B813" s="56"/>
      <c r="C813" s="57" t="s">
        <v>70</v>
      </c>
      <c r="D813" s="40" t="s">
        <v>2</v>
      </c>
      <c r="E813" s="57" t="s">
        <v>5</v>
      </c>
      <c r="F813" s="53" t="s">
        <v>4</v>
      </c>
      <c r="G813" s="58">
        <v>508.00863333333302</v>
      </c>
      <c r="H813" s="57">
        <v>18</v>
      </c>
      <c r="I813" s="54">
        <v>0</v>
      </c>
      <c r="K813" s="60"/>
    </row>
    <row r="814" spans="1:11" x14ac:dyDescent="0.35">
      <c r="A814" s="59">
        <f t="shared" si="87"/>
        <v>45804</v>
      </c>
      <c r="B814" s="56"/>
      <c r="C814" s="57" t="s">
        <v>75</v>
      </c>
      <c r="D814" s="40" t="s">
        <v>2</v>
      </c>
      <c r="E814" s="57" t="s">
        <v>5</v>
      </c>
      <c r="F814" s="53" t="s">
        <v>4</v>
      </c>
      <c r="G814" s="58">
        <v>165.31649999999999</v>
      </c>
      <c r="H814" s="57">
        <v>2</v>
      </c>
      <c r="I814" s="54">
        <v>0</v>
      </c>
      <c r="K814" s="60"/>
    </row>
    <row r="815" spans="1:11" x14ac:dyDescent="0.35">
      <c r="A815" s="59">
        <f t="shared" si="87"/>
        <v>45804</v>
      </c>
      <c r="B815" s="56"/>
      <c r="C815" s="57" t="s">
        <v>83</v>
      </c>
      <c r="D815" s="40" t="s">
        <v>2</v>
      </c>
      <c r="E815" s="57" t="s">
        <v>5</v>
      </c>
      <c r="F815" s="53" t="s">
        <v>4</v>
      </c>
      <c r="G815" s="58">
        <v>16.854171874999999</v>
      </c>
      <c r="H815" s="57">
        <v>96</v>
      </c>
      <c r="I815" s="54">
        <v>0</v>
      </c>
      <c r="K815" s="60"/>
    </row>
    <row r="816" spans="1:11" x14ac:dyDescent="0.35">
      <c r="A816" s="59">
        <f t="shared" si="87"/>
        <v>45804</v>
      </c>
      <c r="B816" s="56"/>
      <c r="C816" s="57" t="s">
        <v>71</v>
      </c>
      <c r="D816" s="40" t="s">
        <v>2</v>
      </c>
      <c r="E816" s="57" t="s">
        <v>5</v>
      </c>
      <c r="F816" s="53" t="s">
        <v>4</v>
      </c>
      <c r="G816" s="58">
        <v>298.03017586206897</v>
      </c>
      <c r="H816" s="57">
        <v>290</v>
      </c>
      <c r="I816" s="54">
        <v>0</v>
      </c>
      <c r="K816" s="60"/>
    </row>
    <row r="817" spans="1:11" x14ac:dyDescent="0.35">
      <c r="A817" s="59">
        <f t="shared" si="87"/>
        <v>45804</v>
      </c>
      <c r="B817" s="56"/>
      <c r="C817" s="57" t="s">
        <v>76</v>
      </c>
      <c r="D817" s="40" t="s">
        <v>2</v>
      </c>
      <c r="E817" s="57" t="s">
        <v>5</v>
      </c>
      <c r="F817" s="53" t="s">
        <v>4</v>
      </c>
      <c r="G817" s="58">
        <v>101.1754</v>
      </c>
      <c r="H817" s="57">
        <v>1</v>
      </c>
      <c r="I817" s="54">
        <v>0</v>
      </c>
      <c r="K817" s="60"/>
    </row>
    <row r="818" spans="1:11" x14ac:dyDescent="0.35">
      <c r="A818" s="59">
        <f t="shared" si="87"/>
        <v>45804</v>
      </c>
      <c r="B818" s="56"/>
      <c r="C818" s="57" t="s">
        <v>74</v>
      </c>
      <c r="D818" s="40" t="s">
        <v>2</v>
      </c>
      <c r="E818" s="57" t="s">
        <v>5</v>
      </c>
      <c r="F818" s="53" t="s">
        <v>4</v>
      </c>
      <c r="G818" s="58">
        <v>1853.7978000000001</v>
      </c>
      <c r="H818" s="57">
        <v>4</v>
      </c>
      <c r="I818" s="54">
        <v>0</v>
      </c>
      <c r="K818" s="60"/>
    </row>
    <row r="819" spans="1:11" x14ac:dyDescent="0.35">
      <c r="A819" s="59">
        <f t="shared" si="87"/>
        <v>45804</v>
      </c>
      <c r="B819" s="56"/>
      <c r="C819" s="57" t="s">
        <v>86</v>
      </c>
      <c r="D819" s="40" t="s">
        <v>2</v>
      </c>
      <c r="E819" s="57" t="s">
        <v>5</v>
      </c>
      <c r="F819" s="53" t="s">
        <v>4</v>
      </c>
      <c r="G819" s="58">
        <v>293.46659583333297</v>
      </c>
      <c r="H819" s="57">
        <v>96</v>
      </c>
      <c r="I819" s="54">
        <v>0</v>
      </c>
      <c r="K819" s="60"/>
    </row>
    <row r="820" spans="1:11" x14ac:dyDescent="0.35">
      <c r="A820" s="59">
        <f>DATE(2025,5,28)</f>
        <v>45805</v>
      </c>
      <c r="B820" s="56"/>
      <c r="C820" s="57" t="s">
        <v>72</v>
      </c>
      <c r="D820" s="40" t="s">
        <v>2</v>
      </c>
      <c r="E820" s="57" t="s">
        <v>5</v>
      </c>
      <c r="F820" s="53" t="s">
        <v>4</v>
      </c>
      <c r="G820" s="58">
        <v>44.805233333333298</v>
      </c>
      <c r="H820" s="57">
        <v>3</v>
      </c>
      <c r="I820" s="54">
        <v>0</v>
      </c>
      <c r="K820" s="60"/>
    </row>
    <row r="821" spans="1:11" x14ac:dyDescent="0.35">
      <c r="A821" s="59">
        <f t="shared" ref="A821:A826" si="88">DATE(2025,5,28)</f>
        <v>45805</v>
      </c>
      <c r="B821" s="56"/>
      <c r="C821" s="57" t="s">
        <v>70</v>
      </c>
      <c r="D821" s="40" t="s">
        <v>2</v>
      </c>
      <c r="E821" s="57" t="s">
        <v>5</v>
      </c>
      <c r="F821" s="53" t="s">
        <v>4</v>
      </c>
      <c r="G821" s="58">
        <v>611.912288235294</v>
      </c>
      <c r="H821" s="57">
        <v>17</v>
      </c>
      <c r="I821" s="54">
        <v>0</v>
      </c>
      <c r="K821" s="60"/>
    </row>
    <row r="822" spans="1:11" x14ac:dyDescent="0.35">
      <c r="A822" s="59">
        <f t="shared" si="88"/>
        <v>45805</v>
      </c>
      <c r="B822" s="56"/>
      <c r="C822" s="57" t="s">
        <v>71</v>
      </c>
      <c r="D822" s="40" t="s">
        <v>2</v>
      </c>
      <c r="E822" s="57" t="s">
        <v>5</v>
      </c>
      <c r="F822" s="53" t="s">
        <v>4</v>
      </c>
      <c r="G822" s="58">
        <v>300.39674874213802</v>
      </c>
      <c r="H822" s="57">
        <v>318</v>
      </c>
      <c r="I822" s="54">
        <v>0</v>
      </c>
      <c r="K822" s="60"/>
    </row>
    <row r="823" spans="1:11" x14ac:dyDescent="0.35">
      <c r="A823" s="59">
        <f t="shared" si="88"/>
        <v>45805</v>
      </c>
      <c r="B823" s="56"/>
      <c r="C823" s="57" t="s">
        <v>85</v>
      </c>
      <c r="D823" s="40" t="s">
        <v>2</v>
      </c>
      <c r="E823" s="57" t="s">
        <v>5</v>
      </c>
      <c r="F823" s="53" t="s">
        <v>4</v>
      </c>
      <c r="G823" s="58">
        <v>219.49073198757799</v>
      </c>
      <c r="H823" s="57">
        <v>322</v>
      </c>
      <c r="I823" s="54">
        <v>0</v>
      </c>
      <c r="K823" s="60"/>
    </row>
    <row r="824" spans="1:11" x14ac:dyDescent="0.35">
      <c r="A824" s="59">
        <f t="shared" si="88"/>
        <v>45805</v>
      </c>
      <c r="B824" s="56"/>
      <c r="C824" s="57" t="s">
        <v>83</v>
      </c>
      <c r="D824" s="40" t="s">
        <v>2</v>
      </c>
      <c r="E824" s="57" t="s">
        <v>5</v>
      </c>
      <c r="F824" s="53" t="s">
        <v>4</v>
      </c>
      <c r="G824" s="58">
        <v>22.4889885416667</v>
      </c>
      <c r="H824" s="57">
        <v>96</v>
      </c>
      <c r="I824" s="54">
        <v>0</v>
      </c>
      <c r="K824" s="60"/>
    </row>
    <row r="825" spans="1:11" x14ac:dyDescent="0.35">
      <c r="A825" s="59">
        <f t="shared" si="88"/>
        <v>45805</v>
      </c>
      <c r="B825" s="56"/>
      <c r="C825" s="57" t="s">
        <v>74</v>
      </c>
      <c r="D825" s="40" t="s">
        <v>2</v>
      </c>
      <c r="E825" s="57" t="s">
        <v>5</v>
      </c>
      <c r="F825" s="53" t="s">
        <v>4</v>
      </c>
      <c r="G825" s="58">
        <v>1954.41926666667</v>
      </c>
      <c r="H825" s="57">
        <v>3</v>
      </c>
      <c r="I825" s="54">
        <v>0</v>
      </c>
      <c r="K825" s="60"/>
    </row>
    <row r="826" spans="1:11" x14ac:dyDescent="0.35">
      <c r="A826" s="59">
        <f t="shared" si="88"/>
        <v>45805</v>
      </c>
      <c r="B826" s="56"/>
      <c r="C826" s="57" t="s">
        <v>86</v>
      </c>
      <c r="D826" s="40" t="s">
        <v>2</v>
      </c>
      <c r="E826" s="57" t="s">
        <v>5</v>
      </c>
      <c r="F826" s="53" t="s">
        <v>4</v>
      </c>
      <c r="G826" s="58">
        <v>300.31057291666701</v>
      </c>
      <c r="H826" s="57">
        <v>96</v>
      </c>
      <c r="I826" s="54">
        <v>0</v>
      </c>
      <c r="K826" s="60"/>
    </row>
    <row r="827" spans="1:11" x14ac:dyDescent="0.35">
      <c r="A827" s="59">
        <f>DATE(2025,5,29)</f>
        <v>45806</v>
      </c>
      <c r="B827" s="56"/>
      <c r="C827" s="57" t="s">
        <v>70</v>
      </c>
      <c r="D827" s="40" t="s">
        <v>2</v>
      </c>
      <c r="E827" s="57" t="s">
        <v>5</v>
      </c>
      <c r="F827" s="53" t="s">
        <v>4</v>
      </c>
      <c r="G827" s="58">
        <v>560.49794999999995</v>
      </c>
      <c r="H827" s="57">
        <v>18</v>
      </c>
      <c r="I827" s="54">
        <v>0</v>
      </c>
      <c r="K827" s="60"/>
    </row>
    <row r="828" spans="1:11" x14ac:dyDescent="0.35">
      <c r="A828" s="59">
        <f t="shared" ref="A828:A835" si="89">DATE(2025,5,29)</f>
        <v>45806</v>
      </c>
      <c r="B828" s="56"/>
      <c r="C828" s="57" t="s">
        <v>72</v>
      </c>
      <c r="D828" s="40" t="s">
        <v>2</v>
      </c>
      <c r="E828" s="57" t="s">
        <v>5</v>
      </c>
      <c r="F828" s="53" t="s">
        <v>4</v>
      </c>
      <c r="G828" s="58">
        <v>54.623533333333299</v>
      </c>
      <c r="H828" s="57">
        <v>3</v>
      </c>
      <c r="I828" s="54">
        <v>0</v>
      </c>
      <c r="K828" s="60"/>
    </row>
    <row r="829" spans="1:11" x14ac:dyDescent="0.35">
      <c r="A829" s="59">
        <f t="shared" si="89"/>
        <v>45806</v>
      </c>
      <c r="B829" s="56"/>
      <c r="C829" s="57" t="s">
        <v>83</v>
      </c>
      <c r="D829" s="40" t="s">
        <v>2</v>
      </c>
      <c r="E829" s="57" t="s">
        <v>5</v>
      </c>
      <c r="F829" s="53" t="s">
        <v>4</v>
      </c>
      <c r="G829" s="58">
        <v>19.861135416666698</v>
      </c>
      <c r="H829" s="57">
        <v>96</v>
      </c>
      <c r="I829" s="54">
        <v>0</v>
      </c>
      <c r="K829" s="60"/>
    </row>
    <row r="830" spans="1:11" x14ac:dyDescent="0.35">
      <c r="A830" s="59">
        <f t="shared" si="89"/>
        <v>45806</v>
      </c>
      <c r="B830" s="56"/>
      <c r="C830" s="57" t="s">
        <v>71</v>
      </c>
      <c r="D830" s="40" t="s">
        <v>2</v>
      </c>
      <c r="E830" s="57" t="s">
        <v>5</v>
      </c>
      <c r="F830" s="53" t="s">
        <v>4</v>
      </c>
      <c r="G830" s="58">
        <v>284.07632664359897</v>
      </c>
      <c r="H830" s="57">
        <v>289</v>
      </c>
      <c r="I830" s="54">
        <v>0</v>
      </c>
      <c r="K830" s="60"/>
    </row>
    <row r="831" spans="1:11" x14ac:dyDescent="0.35">
      <c r="A831" s="59">
        <f t="shared" si="89"/>
        <v>45806</v>
      </c>
      <c r="B831" s="56"/>
      <c r="C831" s="57" t="s">
        <v>76</v>
      </c>
      <c r="D831" s="40" t="s">
        <v>2</v>
      </c>
      <c r="E831" s="57" t="s">
        <v>5</v>
      </c>
      <c r="F831" s="53" t="s">
        <v>4</v>
      </c>
      <c r="G831" s="58">
        <v>46.102699999999999</v>
      </c>
      <c r="H831" s="57">
        <v>2</v>
      </c>
      <c r="I831" s="54">
        <v>0</v>
      </c>
      <c r="K831" s="60"/>
    </row>
    <row r="832" spans="1:11" x14ac:dyDescent="0.35">
      <c r="A832" s="59">
        <f t="shared" si="89"/>
        <v>45806</v>
      </c>
      <c r="B832" s="56"/>
      <c r="C832" s="57" t="s">
        <v>85</v>
      </c>
      <c r="D832" s="40" t="s">
        <v>2</v>
      </c>
      <c r="E832" s="57" t="s">
        <v>5</v>
      </c>
      <c r="F832" s="53" t="s">
        <v>4</v>
      </c>
      <c r="G832" s="58">
        <v>220.89105000000001</v>
      </c>
      <c r="H832" s="57">
        <v>292</v>
      </c>
      <c r="I832" s="54">
        <v>0</v>
      </c>
      <c r="K832" s="60"/>
    </row>
    <row r="833" spans="1:11" x14ac:dyDescent="0.35">
      <c r="A833" s="59">
        <f t="shared" si="89"/>
        <v>45806</v>
      </c>
      <c r="B833" s="56"/>
      <c r="C833" s="57" t="s">
        <v>86</v>
      </c>
      <c r="D833" s="40" t="s">
        <v>2</v>
      </c>
      <c r="E833" s="57" t="s">
        <v>5</v>
      </c>
      <c r="F833" s="53" t="s">
        <v>4</v>
      </c>
      <c r="G833" s="58">
        <v>293.60731249999998</v>
      </c>
      <c r="H833" s="57">
        <v>96</v>
      </c>
      <c r="I833" s="54">
        <v>0</v>
      </c>
      <c r="K833" s="60"/>
    </row>
    <row r="834" spans="1:11" x14ac:dyDescent="0.35">
      <c r="A834" s="59">
        <f t="shared" si="89"/>
        <v>45806</v>
      </c>
      <c r="B834" s="56"/>
      <c r="C834" s="57" t="s">
        <v>75</v>
      </c>
      <c r="D834" s="40" t="s">
        <v>2</v>
      </c>
      <c r="E834" s="57" t="s">
        <v>5</v>
      </c>
      <c r="F834" s="53" t="s">
        <v>4</v>
      </c>
      <c r="G834" s="58">
        <v>193.9521</v>
      </c>
      <c r="H834" s="57">
        <v>3</v>
      </c>
      <c r="I834" s="54">
        <v>0</v>
      </c>
      <c r="K834" s="60"/>
    </row>
    <row r="835" spans="1:11" x14ac:dyDescent="0.35">
      <c r="A835" s="59">
        <f t="shared" si="89"/>
        <v>45806</v>
      </c>
      <c r="B835" s="56"/>
      <c r="C835" s="57" t="s">
        <v>74</v>
      </c>
      <c r="D835" s="40" t="s">
        <v>2</v>
      </c>
      <c r="E835" s="57" t="s">
        <v>5</v>
      </c>
      <c r="F835" s="53" t="s">
        <v>4</v>
      </c>
      <c r="G835" s="58">
        <v>675.92199000000005</v>
      </c>
      <c r="H835" s="57">
        <v>10</v>
      </c>
      <c r="I835" s="54">
        <v>0</v>
      </c>
      <c r="K835" s="60"/>
    </row>
    <row r="836" spans="1:11" x14ac:dyDescent="0.35">
      <c r="A836" s="59">
        <f>DATE(2025,5,30)</f>
        <v>45807</v>
      </c>
      <c r="B836" s="56"/>
      <c r="C836" s="57" t="s">
        <v>85</v>
      </c>
      <c r="D836" s="40" t="s">
        <v>2</v>
      </c>
      <c r="E836" s="57" t="s">
        <v>5</v>
      </c>
      <c r="F836" s="53" t="s">
        <v>4</v>
      </c>
      <c r="G836" s="58">
        <v>193.074982298137</v>
      </c>
      <c r="H836" s="57">
        <v>322</v>
      </c>
      <c r="I836" s="54">
        <v>0</v>
      </c>
      <c r="K836" s="60"/>
    </row>
    <row r="837" spans="1:11" x14ac:dyDescent="0.35">
      <c r="A837" s="59">
        <f t="shared" ref="A837:A844" si="90">DATE(2025,5,30)</f>
        <v>45807</v>
      </c>
      <c r="B837" s="56"/>
      <c r="C837" s="57" t="s">
        <v>83</v>
      </c>
      <c r="D837" s="40" t="s">
        <v>2</v>
      </c>
      <c r="E837" s="57" t="s">
        <v>5</v>
      </c>
      <c r="F837" s="53" t="s">
        <v>4</v>
      </c>
      <c r="G837" s="58">
        <v>15.779001041666699</v>
      </c>
      <c r="H837" s="57">
        <v>96</v>
      </c>
      <c r="I837" s="54">
        <v>0</v>
      </c>
      <c r="K837" s="60"/>
    </row>
    <row r="838" spans="1:11" x14ac:dyDescent="0.35">
      <c r="A838" s="59">
        <f t="shared" si="90"/>
        <v>45807</v>
      </c>
      <c r="B838" s="56"/>
      <c r="C838" s="57" t="s">
        <v>71</v>
      </c>
      <c r="D838" s="40" t="s">
        <v>2</v>
      </c>
      <c r="E838" s="57" t="s">
        <v>5</v>
      </c>
      <c r="F838" s="53" t="s">
        <v>4</v>
      </c>
      <c r="G838" s="58">
        <v>262.78690283018898</v>
      </c>
      <c r="H838" s="57">
        <v>318</v>
      </c>
      <c r="I838" s="54">
        <v>0</v>
      </c>
      <c r="K838" s="60"/>
    </row>
    <row r="839" spans="1:11" x14ac:dyDescent="0.35">
      <c r="A839" s="59">
        <f t="shared" si="90"/>
        <v>45807</v>
      </c>
      <c r="B839" s="56"/>
      <c r="C839" s="57" t="s">
        <v>72</v>
      </c>
      <c r="D839" s="40" t="s">
        <v>2</v>
      </c>
      <c r="E839" s="57" t="s">
        <v>5</v>
      </c>
      <c r="F839" s="53" t="s">
        <v>4</v>
      </c>
      <c r="G839" s="58">
        <v>53.562950000000001</v>
      </c>
      <c r="H839" s="57">
        <v>2</v>
      </c>
      <c r="I839" s="54">
        <v>0</v>
      </c>
      <c r="K839" s="60"/>
    </row>
    <row r="840" spans="1:11" x14ac:dyDescent="0.35">
      <c r="A840" s="59">
        <f t="shared" si="90"/>
        <v>45807</v>
      </c>
      <c r="B840" s="56"/>
      <c r="C840" s="57" t="s">
        <v>86</v>
      </c>
      <c r="D840" s="40" t="s">
        <v>2</v>
      </c>
      <c r="E840" s="57" t="s">
        <v>5</v>
      </c>
      <c r="F840" s="53" t="s">
        <v>4</v>
      </c>
      <c r="G840" s="58">
        <v>264.75588229166698</v>
      </c>
      <c r="H840" s="57">
        <v>96</v>
      </c>
      <c r="I840" s="54">
        <v>0</v>
      </c>
      <c r="K840" s="60"/>
    </row>
    <row r="841" spans="1:11" x14ac:dyDescent="0.35">
      <c r="A841" s="59">
        <f t="shared" si="90"/>
        <v>45807</v>
      </c>
      <c r="B841" s="56"/>
      <c r="C841" s="57" t="s">
        <v>76</v>
      </c>
      <c r="D841" s="40" t="s">
        <v>2</v>
      </c>
      <c r="E841" s="57" t="s">
        <v>5</v>
      </c>
      <c r="F841" s="53" t="s">
        <v>4</v>
      </c>
      <c r="G841" s="58">
        <v>72.284199999999998</v>
      </c>
      <c r="H841" s="57">
        <v>1</v>
      </c>
      <c r="I841" s="54">
        <v>0</v>
      </c>
      <c r="K841" s="60"/>
    </row>
    <row r="842" spans="1:11" x14ac:dyDescent="0.35">
      <c r="A842" s="59">
        <f t="shared" si="90"/>
        <v>45807</v>
      </c>
      <c r="B842" s="56"/>
      <c r="C842" s="57" t="s">
        <v>70</v>
      </c>
      <c r="D842" s="40" t="s">
        <v>2</v>
      </c>
      <c r="E842" s="57" t="s">
        <v>5</v>
      </c>
      <c r="F842" s="53" t="s">
        <v>4</v>
      </c>
      <c r="G842" s="58">
        <v>425.13515294117701</v>
      </c>
      <c r="H842" s="57">
        <v>17</v>
      </c>
      <c r="I842" s="54">
        <v>0</v>
      </c>
      <c r="K842" s="60"/>
    </row>
    <row r="843" spans="1:11" x14ac:dyDescent="0.35">
      <c r="A843" s="59">
        <f t="shared" si="90"/>
        <v>45807</v>
      </c>
      <c r="B843" s="56"/>
      <c r="C843" s="57" t="s">
        <v>75</v>
      </c>
      <c r="D843" s="40" t="s">
        <v>2</v>
      </c>
      <c r="E843" s="57" t="s">
        <v>5</v>
      </c>
      <c r="F843" s="53" t="s">
        <v>4</v>
      </c>
      <c r="G843" s="58">
        <v>2795.1532999999999</v>
      </c>
      <c r="H843" s="57">
        <v>2</v>
      </c>
      <c r="I843" s="54">
        <v>0</v>
      </c>
      <c r="K843" s="60"/>
    </row>
    <row r="844" spans="1:11" x14ac:dyDescent="0.35">
      <c r="A844" s="59">
        <f t="shared" si="90"/>
        <v>45807</v>
      </c>
      <c r="B844" s="56"/>
      <c r="C844" s="57" t="s">
        <v>74</v>
      </c>
      <c r="D844" s="40" t="s">
        <v>2</v>
      </c>
      <c r="E844" s="57" t="s">
        <v>5</v>
      </c>
      <c r="F844" s="53" t="s">
        <v>4</v>
      </c>
      <c r="G844" s="58">
        <v>16.931360000000002</v>
      </c>
      <c r="H844" s="57">
        <v>5</v>
      </c>
      <c r="I844" s="54">
        <v>0</v>
      </c>
      <c r="K844" s="60"/>
    </row>
    <row r="845" spans="1:11" x14ac:dyDescent="0.35">
      <c r="A845" s="59">
        <f>DATE(2025,5,31)</f>
        <v>45808</v>
      </c>
      <c r="B845" s="56"/>
      <c r="C845" s="57" t="s">
        <v>85</v>
      </c>
      <c r="D845" s="40" t="s">
        <v>2</v>
      </c>
      <c r="E845" s="57" t="s">
        <v>5</v>
      </c>
      <c r="F845" s="53" t="s">
        <v>4</v>
      </c>
      <c r="G845" s="58">
        <v>190.429517275748</v>
      </c>
      <c r="H845" s="57">
        <v>301</v>
      </c>
      <c r="I845" s="54">
        <v>0</v>
      </c>
      <c r="K845" s="60"/>
    </row>
    <row r="846" spans="1:11" x14ac:dyDescent="0.35">
      <c r="A846" s="59">
        <f t="shared" ref="A846:A853" si="91">DATE(2025,5,31)</f>
        <v>45808</v>
      </c>
      <c r="B846" s="56"/>
      <c r="C846" s="57" t="s">
        <v>83</v>
      </c>
      <c r="D846" s="40" t="s">
        <v>2</v>
      </c>
      <c r="E846" s="57" t="s">
        <v>5</v>
      </c>
      <c r="F846" s="53" t="s">
        <v>4</v>
      </c>
      <c r="G846" s="58">
        <v>17.792101041666701</v>
      </c>
      <c r="H846" s="57">
        <v>96</v>
      </c>
      <c r="I846" s="54">
        <v>0</v>
      </c>
      <c r="K846" s="60"/>
    </row>
    <row r="847" spans="1:11" x14ac:dyDescent="0.35">
      <c r="A847" s="59">
        <f t="shared" si="91"/>
        <v>45808</v>
      </c>
      <c r="B847" s="56"/>
      <c r="C847" s="57" t="s">
        <v>74</v>
      </c>
      <c r="D847" s="40" t="s">
        <v>2</v>
      </c>
      <c r="E847" s="57" t="s">
        <v>5</v>
      </c>
      <c r="F847" s="53" t="s">
        <v>4</v>
      </c>
      <c r="G847" s="58">
        <v>1062.12151428571</v>
      </c>
      <c r="H847" s="57">
        <v>7</v>
      </c>
      <c r="I847" s="54">
        <v>0</v>
      </c>
      <c r="K847" s="60"/>
    </row>
    <row r="848" spans="1:11" x14ac:dyDescent="0.35">
      <c r="A848" s="59">
        <f t="shared" si="91"/>
        <v>45808</v>
      </c>
      <c r="B848" s="56"/>
      <c r="C848" s="57" t="s">
        <v>71</v>
      </c>
      <c r="D848" s="40" t="s">
        <v>2</v>
      </c>
      <c r="E848" s="57" t="s">
        <v>5</v>
      </c>
      <c r="F848" s="53" t="s">
        <v>4</v>
      </c>
      <c r="G848" s="58">
        <v>262.61231043770999</v>
      </c>
      <c r="H848" s="57">
        <v>297</v>
      </c>
      <c r="I848" s="54">
        <v>0</v>
      </c>
      <c r="K848" s="60"/>
    </row>
    <row r="849" spans="1:11" x14ac:dyDescent="0.35">
      <c r="A849" s="59">
        <f t="shared" si="91"/>
        <v>45808</v>
      </c>
      <c r="B849" s="56"/>
      <c r="C849" s="57" t="s">
        <v>86</v>
      </c>
      <c r="D849" s="40" t="s">
        <v>2</v>
      </c>
      <c r="E849" s="57" t="s">
        <v>5</v>
      </c>
      <c r="F849" s="53" t="s">
        <v>4</v>
      </c>
      <c r="G849" s="58">
        <v>266.18098437499998</v>
      </c>
      <c r="H849" s="57">
        <v>96</v>
      </c>
      <c r="I849" s="54">
        <v>0</v>
      </c>
      <c r="K849" s="60"/>
    </row>
    <row r="850" spans="1:11" x14ac:dyDescent="0.35">
      <c r="A850" s="59">
        <f t="shared" si="91"/>
        <v>45808</v>
      </c>
      <c r="B850" s="56"/>
      <c r="C850" s="57" t="s">
        <v>76</v>
      </c>
      <c r="D850" s="40" t="s">
        <v>2</v>
      </c>
      <c r="E850" s="57" t="s">
        <v>5</v>
      </c>
      <c r="F850" s="53" t="s">
        <v>4</v>
      </c>
      <c r="G850" s="58">
        <v>55.453400000000002</v>
      </c>
      <c r="H850" s="57">
        <v>2</v>
      </c>
      <c r="I850" s="54">
        <v>0</v>
      </c>
      <c r="K850" s="60"/>
    </row>
    <row r="851" spans="1:11" x14ac:dyDescent="0.35">
      <c r="A851" s="59">
        <f t="shared" si="91"/>
        <v>45808</v>
      </c>
      <c r="B851" s="56"/>
      <c r="C851" s="57" t="s">
        <v>72</v>
      </c>
      <c r="D851" s="40" t="s">
        <v>2</v>
      </c>
      <c r="E851" s="57" t="s">
        <v>5</v>
      </c>
      <c r="F851" s="53" t="s">
        <v>4</v>
      </c>
      <c r="G851" s="58">
        <v>51.365499999999997</v>
      </c>
      <c r="H851" s="57">
        <v>2</v>
      </c>
      <c r="I851" s="54">
        <v>0</v>
      </c>
      <c r="K851" s="60"/>
    </row>
    <row r="852" spans="1:11" x14ac:dyDescent="0.35">
      <c r="A852" s="59">
        <f t="shared" si="91"/>
        <v>45808</v>
      </c>
      <c r="B852" s="56"/>
      <c r="C852" s="57" t="s">
        <v>70</v>
      </c>
      <c r="D852" s="40" t="s">
        <v>2</v>
      </c>
      <c r="E852" s="57" t="s">
        <v>5</v>
      </c>
      <c r="F852" s="53" t="s">
        <v>4</v>
      </c>
      <c r="G852" s="58">
        <v>478.20831500000003</v>
      </c>
      <c r="H852" s="57">
        <v>20</v>
      </c>
      <c r="I852" s="54">
        <v>0</v>
      </c>
      <c r="K852" s="60"/>
    </row>
    <row r="853" spans="1:11" x14ac:dyDescent="0.35">
      <c r="A853" s="59">
        <f t="shared" si="91"/>
        <v>45808</v>
      </c>
      <c r="B853" s="56"/>
      <c r="C853" s="57" t="s">
        <v>75</v>
      </c>
      <c r="D853" s="40" t="s">
        <v>2</v>
      </c>
      <c r="E853" s="57" t="s">
        <v>5</v>
      </c>
      <c r="F853" s="53" t="s">
        <v>4</v>
      </c>
      <c r="G853" s="58">
        <v>156.01826666666699</v>
      </c>
      <c r="H853" s="57">
        <v>3</v>
      </c>
      <c r="I853" s="54">
        <v>0</v>
      </c>
      <c r="K853" s="60"/>
    </row>
    <row r="854" spans="1:11" x14ac:dyDescent="0.35">
      <c r="A854" s="47"/>
      <c r="B854" s="48"/>
      <c r="D854" s="10"/>
      <c r="E854"/>
      <c r="F854" s="49"/>
      <c r="G854" s="45"/>
      <c r="H854"/>
      <c r="I854" s="50"/>
    </row>
    <row r="855" spans="1:11" x14ac:dyDescent="0.35">
      <c r="A855" s="47"/>
      <c r="B855" s="48"/>
      <c r="D855" s="10"/>
      <c r="E855"/>
      <c r="F855" s="49"/>
      <c r="G855" s="45"/>
      <c r="H855"/>
      <c r="I855" s="50"/>
    </row>
    <row r="856" spans="1:11" x14ac:dyDescent="0.35">
      <c r="A856" s="47"/>
      <c r="B856" s="48"/>
      <c r="D856" s="10"/>
      <c r="E856"/>
      <c r="F856" s="49"/>
      <c r="G856" s="45"/>
      <c r="H856"/>
      <c r="I856" s="50"/>
    </row>
    <row r="857" spans="1:11" x14ac:dyDescent="0.35">
      <c r="A857" s="47"/>
      <c r="B857" s="48"/>
      <c r="D857" s="10"/>
      <c r="E857"/>
      <c r="F857" s="49"/>
      <c r="G857" s="45"/>
      <c r="H857"/>
      <c r="I857" s="50"/>
    </row>
    <row r="858" spans="1:11" x14ac:dyDescent="0.35">
      <c r="A858" s="47"/>
      <c r="B858" s="48"/>
      <c r="D858" s="10"/>
      <c r="E858"/>
      <c r="F858" s="49"/>
      <c r="G858" s="45"/>
      <c r="H858"/>
      <c r="I858" s="50"/>
    </row>
    <row r="859" spans="1:11" x14ac:dyDescent="0.35">
      <c r="A859" s="47"/>
      <c r="B859" s="48"/>
      <c r="D859" s="10"/>
      <c r="E859"/>
      <c r="F859" s="49"/>
      <c r="G859" s="45"/>
      <c r="H859"/>
      <c r="I859" s="50"/>
    </row>
    <row r="860" spans="1:11" x14ac:dyDescent="0.35">
      <c r="A860" s="47"/>
      <c r="B860" s="48"/>
      <c r="D860" s="10"/>
      <c r="E860"/>
      <c r="F860" s="49"/>
      <c r="G860" s="45"/>
      <c r="H860"/>
      <c r="I860" s="50"/>
    </row>
    <row r="861" spans="1:11" x14ac:dyDescent="0.35">
      <c r="A861" s="47"/>
      <c r="B861" s="48"/>
      <c r="D861" s="10"/>
      <c r="E861"/>
      <c r="F861" s="49"/>
      <c r="G861" s="45"/>
      <c r="H861"/>
      <c r="I861" s="50"/>
    </row>
    <row r="862" spans="1:11" x14ac:dyDescent="0.35">
      <c r="A862" s="47"/>
      <c r="B862" s="48"/>
      <c r="D862" s="10"/>
      <c r="E862"/>
      <c r="F862" s="49"/>
      <c r="G862" s="45"/>
      <c r="H862"/>
      <c r="I862" s="50"/>
    </row>
    <row r="863" spans="1:11" x14ac:dyDescent="0.35">
      <c r="A863" s="47"/>
      <c r="B863" s="48"/>
      <c r="D863" s="10"/>
      <c r="E863"/>
      <c r="F863" s="49"/>
      <c r="G863" s="45"/>
      <c r="H863"/>
      <c r="I863" s="50"/>
    </row>
    <row r="864" spans="1:11" x14ac:dyDescent="0.35">
      <c r="A864" s="47"/>
      <c r="B864" s="48"/>
      <c r="D864" s="10"/>
      <c r="E864"/>
      <c r="F864" s="49"/>
      <c r="G864" s="45"/>
      <c r="H864"/>
      <c r="I864" s="50"/>
    </row>
    <row r="865" spans="1:9" x14ac:dyDescent="0.35">
      <c r="A865" s="47"/>
      <c r="B865" s="48"/>
      <c r="D865" s="10"/>
      <c r="E865"/>
      <c r="F865" s="49"/>
      <c r="G865" s="45"/>
      <c r="H865"/>
      <c r="I865" s="50"/>
    </row>
    <row r="866" spans="1:9" x14ac:dyDescent="0.35">
      <c r="A866" s="47"/>
      <c r="B866" s="48"/>
      <c r="D866" s="10"/>
      <c r="E866"/>
      <c r="F866" s="49"/>
      <c r="G866" s="45"/>
      <c r="H866"/>
      <c r="I866" s="50"/>
    </row>
    <row r="867" spans="1:9" x14ac:dyDescent="0.35">
      <c r="A867" s="47"/>
      <c r="B867" s="48"/>
      <c r="D867" s="10"/>
      <c r="E867"/>
      <c r="F867" s="49"/>
      <c r="G867" s="45"/>
      <c r="H867"/>
      <c r="I867" s="50"/>
    </row>
    <row r="868" spans="1:9" x14ac:dyDescent="0.35">
      <c r="A868" s="47"/>
      <c r="B868" s="48"/>
      <c r="D868" s="10"/>
      <c r="E868"/>
      <c r="F868" s="49"/>
      <c r="G868" s="45"/>
      <c r="H868"/>
      <c r="I868" s="50"/>
    </row>
    <row r="869" spans="1:9" x14ac:dyDescent="0.35">
      <c r="A869" s="47"/>
      <c r="B869" s="48"/>
      <c r="D869" s="10"/>
      <c r="E869"/>
      <c r="F869" s="49"/>
      <c r="G869" s="45"/>
      <c r="H869"/>
      <c r="I869" s="50"/>
    </row>
    <row r="870" spans="1:9" x14ac:dyDescent="0.35">
      <c r="A870" s="47"/>
      <c r="B870" s="48"/>
      <c r="D870" s="10"/>
      <c r="E870"/>
      <c r="F870" s="49"/>
      <c r="G870" s="45"/>
      <c r="H870"/>
      <c r="I870" s="50"/>
    </row>
    <row r="871" spans="1:9" x14ac:dyDescent="0.35">
      <c r="A871" s="47"/>
      <c r="B871" s="48"/>
      <c r="D871" s="10"/>
      <c r="E871"/>
      <c r="F871" s="49"/>
      <c r="G871" s="45"/>
      <c r="H871"/>
      <c r="I871" s="50"/>
    </row>
    <row r="872" spans="1:9" x14ac:dyDescent="0.35">
      <c r="A872" s="47"/>
      <c r="B872" s="48"/>
      <c r="D872" s="10"/>
      <c r="E872"/>
      <c r="F872" s="49"/>
      <c r="G872" s="45"/>
      <c r="H872"/>
      <c r="I872" s="50"/>
    </row>
    <row r="873" spans="1:9" x14ac:dyDescent="0.35">
      <c r="A873" s="47"/>
      <c r="B873" s="48"/>
      <c r="D873" s="10"/>
      <c r="E873"/>
      <c r="F873" s="49"/>
      <c r="G873" s="45"/>
      <c r="H873"/>
      <c r="I873" s="50"/>
    </row>
    <row r="874" spans="1:9" x14ac:dyDescent="0.35">
      <c r="A874" s="47"/>
      <c r="B874" s="48"/>
      <c r="D874" s="10"/>
      <c r="E874"/>
      <c r="F874" s="49"/>
      <c r="G874" s="45"/>
      <c r="H874"/>
      <c r="I874" s="50"/>
    </row>
    <row r="875" spans="1:9" x14ac:dyDescent="0.35">
      <c r="A875" s="47"/>
      <c r="B875" s="48"/>
      <c r="D875" s="10"/>
      <c r="E875"/>
      <c r="F875" s="49"/>
      <c r="G875" s="45"/>
      <c r="H875"/>
      <c r="I875" s="50"/>
    </row>
    <row r="876" spans="1:9" x14ac:dyDescent="0.35">
      <c r="A876" s="47"/>
      <c r="B876" s="48"/>
      <c r="D876" s="10"/>
      <c r="E876"/>
      <c r="F876" s="49"/>
      <c r="G876" s="45"/>
      <c r="H876"/>
      <c r="I876" s="50"/>
    </row>
    <row r="877" spans="1:9" x14ac:dyDescent="0.35">
      <c r="A877" s="47"/>
      <c r="B877" s="48"/>
      <c r="D877" s="10"/>
      <c r="E877"/>
      <c r="F877" s="49"/>
      <c r="G877" s="45"/>
      <c r="H877"/>
      <c r="I877" s="50"/>
    </row>
    <row r="878" spans="1:9" x14ac:dyDescent="0.35">
      <c r="A878" s="47"/>
      <c r="B878" s="48"/>
      <c r="D878" s="10"/>
      <c r="E878"/>
      <c r="F878" s="49"/>
      <c r="G878" s="45"/>
      <c r="H878"/>
      <c r="I878" s="50"/>
    </row>
    <row r="879" spans="1:9" x14ac:dyDescent="0.35">
      <c r="A879" s="47"/>
      <c r="B879" s="48"/>
      <c r="D879" s="10"/>
      <c r="E879"/>
      <c r="F879" s="49"/>
      <c r="G879" s="45"/>
      <c r="H879"/>
      <c r="I879" s="50"/>
    </row>
    <row r="880" spans="1:9" x14ac:dyDescent="0.35">
      <c r="A880" s="47"/>
      <c r="B880" s="48"/>
      <c r="D880" s="10"/>
      <c r="E880"/>
      <c r="F880" s="49"/>
      <c r="G880" s="45"/>
      <c r="H880"/>
      <c r="I880" s="50"/>
    </row>
    <row r="881" spans="1:9" x14ac:dyDescent="0.35">
      <c r="A881" s="47"/>
      <c r="B881" s="48"/>
      <c r="D881" s="10"/>
      <c r="E881"/>
      <c r="F881" s="49"/>
      <c r="G881" s="45"/>
      <c r="H881"/>
      <c r="I881" s="50"/>
    </row>
    <row r="882" spans="1:9" x14ac:dyDescent="0.35">
      <c r="A882" s="47"/>
      <c r="B882" s="48"/>
      <c r="D882" s="10"/>
      <c r="E882"/>
      <c r="F882" s="49"/>
      <c r="G882" s="45"/>
      <c r="H882"/>
      <c r="I882" s="50"/>
    </row>
    <row r="883" spans="1:9" x14ac:dyDescent="0.35">
      <c r="A883" s="47"/>
      <c r="B883" s="48"/>
      <c r="D883" s="10"/>
      <c r="E883"/>
      <c r="F883" s="49"/>
      <c r="G883" s="45"/>
      <c r="H883"/>
      <c r="I883" s="50"/>
    </row>
    <row r="884" spans="1:9" x14ac:dyDescent="0.35">
      <c r="A884" s="47"/>
      <c r="B884" s="48"/>
      <c r="D884" s="10"/>
      <c r="E884"/>
      <c r="F884" s="49"/>
      <c r="G884" s="45"/>
      <c r="H884"/>
      <c r="I884" s="50"/>
    </row>
    <row r="885" spans="1:9" x14ac:dyDescent="0.35">
      <c r="A885" s="47"/>
      <c r="B885" s="48"/>
      <c r="D885" s="10"/>
      <c r="E885"/>
      <c r="F885" s="49"/>
      <c r="G885" s="45"/>
      <c r="H885"/>
      <c r="I885" s="50"/>
    </row>
    <row r="886" spans="1:9" x14ac:dyDescent="0.35">
      <c r="A886" s="47"/>
      <c r="B886" s="48"/>
      <c r="D886" s="10"/>
      <c r="E886"/>
      <c r="F886" s="49"/>
      <c r="G886" s="45"/>
      <c r="H886"/>
      <c r="I886" s="50"/>
    </row>
    <row r="887" spans="1:9" x14ac:dyDescent="0.35">
      <c r="A887" s="47"/>
      <c r="B887" s="48"/>
      <c r="D887" s="10"/>
      <c r="E887"/>
      <c r="F887" s="49"/>
      <c r="G887" s="45"/>
      <c r="H887"/>
      <c r="I887" s="50"/>
    </row>
    <row r="888" spans="1:9" x14ac:dyDescent="0.35">
      <c r="A888" s="47"/>
      <c r="B888" s="48"/>
      <c r="D888" s="10"/>
      <c r="E888"/>
      <c r="F888" s="49"/>
      <c r="G888" s="45"/>
      <c r="H888"/>
      <c r="I888" s="50"/>
    </row>
    <row r="889" spans="1:9" x14ac:dyDescent="0.35">
      <c r="A889" s="47"/>
      <c r="B889" s="48"/>
      <c r="D889" s="10"/>
      <c r="E889"/>
      <c r="F889" s="49"/>
      <c r="G889" s="45"/>
      <c r="H889"/>
      <c r="I889" s="50"/>
    </row>
    <row r="890" spans="1:9" x14ac:dyDescent="0.35">
      <c r="A890" s="47"/>
      <c r="B890" s="48"/>
      <c r="D890" s="10"/>
      <c r="E890"/>
      <c r="F890" s="49"/>
      <c r="G890" s="45"/>
      <c r="H890"/>
      <c r="I890" s="50"/>
    </row>
    <row r="891" spans="1:9" x14ac:dyDescent="0.35">
      <c r="A891" s="47"/>
      <c r="B891" s="48"/>
      <c r="D891" s="10"/>
      <c r="E891"/>
      <c r="F891" s="49"/>
      <c r="G891" s="45"/>
      <c r="H891"/>
      <c r="I891" s="50"/>
    </row>
    <row r="892" spans="1:9" x14ac:dyDescent="0.35">
      <c r="A892" s="47"/>
      <c r="B892" s="48"/>
      <c r="D892" s="10"/>
      <c r="E892"/>
      <c r="F892" s="49"/>
      <c r="G892" s="45"/>
      <c r="H892"/>
      <c r="I892" s="50"/>
    </row>
    <row r="893" spans="1:9" x14ac:dyDescent="0.35">
      <c r="A893" s="47"/>
      <c r="B893" s="48"/>
      <c r="D893" s="10"/>
      <c r="E893"/>
      <c r="F893" s="49"/>
      <c r="G893" s="45"/>
      <c r="H893"/>
      <c r="I893" s="50"/>
    </row>
    <row r="894" spans="1:9" x14ac:dyDescent="0.35">
      <c r="A894" s="47"/>
      <c r="B894" s="48"/>
      <c r="D894" s="10"/>
      <c r="E894"/>
      <c r="F894" s="49"/>
      <c r="G894" s="45"/>
      <c r="H894"/>
      <c r="I894" s="50"/>
    </row>
    <row r="895" spans="1:9" x14ac:dyDescent="0.35">
      <c r="A895" s="47"/>
      <c r="B895" s="48"/>
      <c r="D895" s="10"/>
      <c r="E895"/>
      <c r="F895" s="49"/>
      <c r="G895" s="45"/>
      <c r="H895"/>
      <c r="I895" s="50"/>
    </row>
    <row r="896" spans="1:9" x14ac:dyDescent="0.35">
      <c r="A896" s="47"/>
      <c r="B896" s="48"/>
      <c r="D896" s="10"/>
      <c r="E896"/>
      <c r="F896" s="49"/>
      <c r="G896" s="45"/>
      <c r="H896"/>
      <c r="I896" s="50"/>
    </row>
    <row r="897" spans="1:9" x14ac:dyDescent="0.35">
      <c r="A897" s="47"/>
      <c r="B897" s="48"/>
      <c r="D897" s="10"/>
      <c r="E897"/>
      <c r="F897" s="49"/>
      <c r="G897" s="45"/>
      <c r="H897"/>
      <c r="I897" s="50"/>
    </row>
    <row r="898" spans="1:9" x14ac:dyDescent="0.35">
      <c r="A898" s="47"/>
      <c r="B898" s="48"/>
      <c r="D898" s="10"/>
      <c r="E898"/>
      <c r="F898" s="49"/>
      <c r="G898" s="45"/>
      <c r="H898"/>
      <c r="I898" s="50"/>
    </row>
    <row r="899" spans="1:9" x14ac:dyDescent="0.35">
      <c r="A899" s="47"/>
      <c r="B899" s="48"/>
      <c r="D899" s="10"/>
      <c r="E899"/>
      <c r="F899" s="49"/>
      <c r="G899" s="45"/>
      <c r="H899"/>
      <c r="I899" s="50"/>
    </row>
    <row r="900" spans="1:9" x14ac:dyDescent="0.35">
      <c r="A900" s="47"/>
      <c r="B900" s="48"/>
      <c r="D900" s="10"/>
      <c r="E900"/>
      <c r="F900" s="49"/>
      <c r="G900" s="45"/>
      <c r="H900"/>
      <c r="I900" s="50"/>
    </row>
    <row r="901" spans="1:9" x14ac:dyDescent="0.35">
      <c r="A901" s="47"/>
      <c r="B901" s="48"/>
      <c r="D901" s="10"/>
      <c r="E901"/>
      <c r="F901" s="49"/>
      <c r="G901" s="45"/>
      <c r="H901"/>
      <c r="I901" s="50"/>
    </row>
    <row r="902" spans="1:9" x14ac:dyDescent="0.35">
      <c r="A902" s="47"/>
      <c r="B902" s="48"/>
      <c r="D902" s="10"/>
      <c r="E902"/>
      <c r="F902" s="49"/>
      <c r="G902" s="45"/>
      <c r="H902"/>
      <c r="I902" s="50"/>
    </row>
    <row r="903" spans="1:9" x14ac:dyDescent="0.35">
      <c r="A903" s="47"/>
      <c r="B903" s="48"/>
      <c r="D903" s="10"/>
      <c r="E903"/>
      <c r="F903" s="49"/>
      <c r="G903" s="45"/>
      <c r="H903"/>
      <c r="I903" s="50"/>
    </row>
    <row r="904" spans="1:9" x14ac:dyDescent="0.35">
      <c r="A904" s="47"/>
      <c r="B904" s="48"/>
      <c r="D904" s="10"/>
      <c r="E904"/>
      <c r="F904" s="49"/>
      <c r="G904" s="45"/>
      <c r="H904"/>
      <c r="I904" s="50"/>
    </row>
    <row r="905" spans="1:9" x14ac:dyDescent="0.35">
      <c r="A905" s="47"/>
      <c r="B905" s="48"/>
      <c r="D905" s="10"/>
      <c r="E905"/>
      <c r="F905" s="49"/>
      <c r="G905" s="45"/>
      <c r="H905"/>
      <c r="I905" s="50"/>
    </row>
    <row r="906" spans="1:9" x14ac:dyDescent="0.35">
      <c r="A906" s="47"/>
      <c r="B906" s="48"/>
      <c r="D906" s="10"/>
      <c r="E906"/>
      <c r="F906" s="49"/>
      <c r="G906" s="45"/>
      <c r="H906"/>
      <c r="I906" s="50"/>
    </row>
    <row r="907" spans="1:9" x14ac:dyDescent="0.35">
      <c r="A907" s="47"/>
      <c r="B907" s="48"/>
      <c r="D907" s="10"/>
      <c r="E907"/>
      <c r="F907" s="49"/>
      <c r="G907" s="45"/>
      <c r="H907"/>
      <c r="I907" s="50"/>
    </row>
    <row r="908" spans="1:9" x14ac:dyDescent="0.35">
      <c r="A908" s="47"/>
      <c r="B908" s="48"/>
      <c r="D908" s="10"/>
      <c r="E908"/>
      <c r="F908" s="49"/>
      <c r="G908" s="45"/>
      <c r="H908"/>
      <c r="I908" s="50"/>
    </row>
    <row r="909" spans="1:9" x14ac:dyDescent="0.35">
      <c r="A909" s="47"/>
      <c r="B909" s="48"/>
      <c r="D909" s="10"/>
      <c r="E909"/>
      <c r="F909" s="49"/>
      <c r="G909" s="45"/>
      <c r="H909"/>
      <c r="I909" s="50"/>
    </row>
    <row r="910" spans="1:9" x14ac:dyDescent="0.35">
      <c r="A910" s="47"/>
      <c r="B910" s="48"/>
      <c r="D910" s="10"/>
      <c r="E910"/>
      <c r="F910" s="49"/>
      <c r="G910" s="45"/>
      <c r="H910"/>
      <c r="I910" s="50"/>
    </row>
    <row r="911" spans="1:9" x14ac:dyDescent="0.35">
      <c r="A911" s="47"/>
      <c r="B911" s="48"/>
      <c r="D911" s="10"/>
      <c r="E911"/>
      <c r="F911" s="49"/>
      <c r="G911" s="45"/>
      <c r="H911"/>
      <c r="I911" s="50"/>
    </row>
    <row r="912" spans="1:9" x14ac:dyDescent="0.35">
      <c r="A912" s="47"/>
      <c r="B912" s="48"/>
      <c r="D912" s="10"/>
      <c r="E912"/>
      <c r="F912" s="49"/>
      <c r="G912" s="45"/>
      <c r="H912"/>
      <c r="I912" s="50"/>
    </row>
    <row r="913" spans="1:9" x14ac:dyDescent="0.35">
      <c r="A913" s="47"/>
      <c r="B913" s="48"/>
      <c r="D913" s="10"/>
      <c r="E913"/>
      <c r="F913" s="49"/>
      <c r="G913" s="45"/>
      <c r="H913"/>
      <c r="I913" s="50"/>
    </row>
  </sheetData>
  <mergeCells count="2">
    <mergeCell ref="B3:C3"/>
    <mergeCell ref="B4:C4"/>
  </mergeCells>
  <phoneticPr fontId="15" type="noConversion"/>
  <pageMargins left="0.7" right="0.7" top="0.75" bottom="0.75" header="0.3" footer="0.3"/>
  <pageSetup paperSize="9" orientation="portrait" r:id="rId1"/>
  <headerFooter>
    <oddFooter>&amp;C_x000D_&amp;1#&amp;"Calibri"&amp;10&amp;K000000 Klasa povjerljivosti / Confidentiality class: INTERNO /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</sheetPr>
  <dimension ref="A1:O260"/>
  <sheetViews>
    <sheetView zoomScale="90" zoomScaleNormal="90" workbookViewId="0">
      <pane ySplit="8" topLeftCell="A9" activePane="bottomLeft" state="frozen"/>
      <selection pane="bottomLeft" activeCell="A10" sqref="A10"/>
    </sheetView>
  </sheetViews>
  <sheetFormatPr defaultColWidth="9.1796875" defaultRowHeight="12.5" x14ac:dyDescent="0.25"/>
  <cols>
    <col min="1" max="1" width="23.7265625" style="10" customWidth="1"/>
    <col min="2" max="2" width="11.54296875" style="10" customWidth="1"/>
    <col min="3" max="3" width="16.453125" style="10" customWidth="1"/>
    <col min="4" max="4" width="15.81640625" style="10" customWidth="1"/>
    <col min="5" max="5" width="16.81640625" style="10" customWidth="1"/>
    <col min="6" max="6" width="18.453125" style="10" customWidth="1"/>
    <col min="7" max="8" width="14.81640625" style="10" customWidth="1"/>
    <col min="9" max="9" width="10.54296875" style="10" customWidth="1"/>
    <col min="10" max="10" width="20.1796875" style="10" customWidth="1"/>
    <col min="11" max="11" width="19.26953125" style="10" customWidth="1"/>
    <col min="12" max="12" width="16.1796875" style="10" customWidth="1"/>
    <col min="13" max="13" width="15.7265625" style="10" customWidth="1"/>
    <col min="14" max="14" width="14.453125" style="10" customWidth="1"/>
    <col min="15" max="15" width="18" style="10" customWidth="1"/>
    <col min="16" max="16384" width="9.1796875" style="10"/>
  </cols>
  <sheetData>
    <row r="1" spans="1:15" ht="20" x14ac:dyDescent="0.25">
      <c r="A1" s="8" t="s">
        <v>39</v>
      </c>
    </row>
    <row r="2" spans="1:15" x14ac:dyDescent="0.25">
      <c r="C2" s="11"/>
      <c r="F2" s="12"/>
    </row>
    <row r="3" spans="1:15" ht="18" customHeight="1" x14ac:dyDescent="0.25">
      <c r="A3" s="13" t="s">
        <v>16</v>
      </c>
      <c r="B3" s="64" t="s">
        <v>16</v>
      </c>
      <c r="C3" s="66"/>
      <c r="F3" s="12"/>
      <c r="H3" s="13" t="s">
        <v>0</v>
      </c>
      <c r="I3" s="14" t="s">
        <v>2</v>
      </c>
    </row>
    <row r="4" spans="1:15" ht="18" customHeight="1" x14ac:dyDescent="0.25">
      <c r="A4" s="13" t="s">
        <v>19</v>
      </c>
      <c r="B4" s="64" t="s">
        <v>17</v>
      </c>
      <c r="C4" s="66"/>
      <c r="F4" s="12"/>
    </row>
    <row r="5" spans="1:15" x14ac:dyDescent="0.25">
      <c r="A5" s="13" t="s">
        <v>20</v>
      </c>
      <c r="B5" s="14">
        <f>DATE(2025,3,1)</f>
        <v>45717</v>
      </c>
      <c r="C5" s="11"/>
      <c r="D5" s="11"/>
      <c r="E5" s="11"/>
      <c r="F5" s="11"/>
      <c r="G5" s="11"/>
      <c r="H5" s="11"/>
      <c r="I5" s="11"/>
    </row>
    <row r="6" spans="1:15" x14ac:dyDescent="0.25">
      <c r="A6" s="13" t="s">
        <v>21</v>
      </c>
      <c r="B6" s="14">
        <f>DATE(2025,5,31)</f>
        <v>45808</v>
      </c>
      <c r="C6" s="11"/>
      <c r="D6" s="11"/>
      <c r="E6" s="11"/>
      <c r="F6" s="11"/>
      <c r="G6" s="11"/>
      <c r="H6" s="11"/>
      <c r="I6" s="11"/>
    </row>
    <row r="7" spans="1:15" ht="13" thickBot="1" x14ac:dyDescent="0.3">
      <c r="A7" s="11"/>
      <c r="B7" s="11"/>
      <c r="C7" s="11"/>
      <c r="D7" s="11"/>
      <c r="E7" s="11"/>
      <c r="F7" s="11"/>
      <c r="G7" s="11"/>
      <c r="H7" s="11"/>
      <c r="I7" s="11"/>
    </row>
    <row r="8" spans="1:15" ht="37.5" x14ac:dyDescent="0.25">
      <c r="A8" s="2" t="s">
        <v>13</v>
      </c>
      <c r="B8" s="2" t="s">
        <v>40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A9" s="17">
        <f>B5</f>
        <v>45717</v>
      </c>
      <c r="B9" s="12">
        <v>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7">
        <f>A9+1</f>
        <v>45718</v>
      </c>
      <c r="B10" s="12">
        <v>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7">
        <f t="shared" ref="A11:A74" si="0">A10+1</f>
        <v>45719</v>
      </c>
      <c r="B11" s="12"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7">
        <f t="shared" si="0"/>
        <v>45720</v>
      </c>
      <c r="B12" s="12">
        <v>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7">
        <f t="shared" si="0"/>
        <v>45721</v>
      </c>
      <c r="B13" s="12">
        <v>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7">
        <f t="shared" si="0"/>
        <v>45722</v>
      </c>
      <c r="B14" s="12">
        <v>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7">
        <f t="shared" si="0"/>
        <v>45723</v>
      </c>
      <c r="B15" s="12">
        <v>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7">
        <f t="shared" si="0"/>
        <v>45724</v>
      </c>
      <c r="B16" s="12">
        <v>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7">
        <f t="shared" si="0"/>
        <v>45725</v>
      </c>
      <c r="B17" s="12"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7">
        <f t="shared" si="0"/>
        <v>45726</v>
      </c>
      <c r="B18" s="12"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7">
        <f t="shared" si="0"/>
        <v>45727</v>
      </c>
      <c r="B19" s="12"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7">
        <f t="shared" si="0"/>
        <v>45728</v>
      </c>
      <c r="B20" s="12"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7">
        <f t="shared" si="0"/>
        <v>45729</v>
      </c>
      <c r="B21" s="12"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7">
        <f t="shared" si="0"/>
        <v>45730</v>
      </c>
      <c r="B22" s="12"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7">
        <f t="shared" si="0"/>
        <v>45731</v>
      </c>
      <c r="B23" s="12"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7">
        <f t="shared" si="0"/>
        <v>45732</v>
      </c>
      <c r="B24" s="12"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7">
        <f t="shared" si="0"/>
        <v>45733</v>
      </c>
      <c r="B25" s="12"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7">
        <f t="shared" si="0"/>
        <v>45734</v>
      </c>
      <c r="B26" s="12"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17">
        <f t="shared" si="0"/>
        <v>45735</v>
      </c>
      <c r="B27" s="12"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5">
      <c r="A28" s="17">
        <f t="shared" si="0"/>
        <v>45736</v>
      </c>
      <c r="B28" s="12"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5">
      <c r="A29" s="17">
        <f t="shared" si="0"/>
        <v>45737</v>
      </c>
      <c r="B29" s="12"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5">
      <c r="A30" s="17">
        <f t="shared" si="0"/>
        <v>45738</v>
      </c>
      <c r="B30" s="12"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5">
      <c r="A31" s="17">
        <f t="shared" si="0"/>
        <v>45739</v>
      </c>
      <c r="B31" s="12"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5">
      <c r="A32" s="17">
        <f t="shared" si="0"/>
        <v>45740</v>
      </c>
      <c r="B32" s="12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5">
      <c r="A33" s="17">
        <f t="shared" si="0"/>
        <v>45741</v>
      </c>
      <c r="B33" s="12"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5">
      <c r="A34" s="17">
        <f t="shared" si="0"/>
        <v>45742</v>
      </c>
      <c r="B34" s="12"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5">
      <c r="A35" s="17">
        <f t="shared" si="0"/>
        <v>45743</v>
      </c>
      <c r="B35" s="12">
        <v>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5">
      <c r="A36" s="17">
        <f t="shared" si="0"/>
        <v>45744</v>
      </c>
      <c r="B36" s="12"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7">
        <f t="shared" si="0"/>
        <v>45745</v>
      </c>
      <c r="B37" s="12">
        <v>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7">
        <f t="shared" si="0"/>
        <v>45746</v>
      </c>
      <c r="B38" s="12">
        <v>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25">
      <c r="A39" s="17">
        <f t="shared" si="0"/>
        <v>45747</v>
      </c>
      <c r="B39" s="12">
        <v>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5">
      <c r="A40" s="17">
        <f t="shared" si="0"/>
        <v>45748</v>
      </c>
      <c r="B40" s="12">
        <v>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x14ac:dyDescent="0.25">
      <c r="A41" s="17">
        <f t="shared" si="0"/>
        <v>45749</v>
      </c>
      <c r="B41" s="12">
        <v>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5">
      <c r="A42" s="17">
        <f t="shared" si="0"/>
        <v>45750</v>
      </c>
      <c r="B42" s="12">
        <v>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25">
      <c r="A43" s="17">
        <f t="shared" si="0"/>
        <v>45751</v>
      </c>
      <c r="B43" s="12">
        <v>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25">
      <c r="A44" s="17">
        <f t="shared" si="0"/>
        <v>45752</v>
      </c>
      <c r="B44" s="12">
        <v>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5">
      <c r="A45" s="17">
        <f t="shared" si="0"/>
        <v>45753</v>
      </c>
      <c r="B45" s="12">
        <v>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25">
      <c r="A46" s="17">
        <f t="shared" si="0"/>
        <v>45754</v>
      </c>
      <c r="B46" s="12">
        <v>0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x14ac:dyDescent="0.25">
      <c r="A47" s="17">
        <f t="shared" si="0"/>
        <v>45755</v>
      </c>
      <c r="B47" s="12">
        <v>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x14ac:dyDescent="0.25">
      <c r="A48" s="17">
        <f t="shared" si="0"/>
        <v>45756</v>
      </c>
      <c r="B48" s="12">
        <v>0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x14ac:dyDescent="0.25">
      <c r="A49" s="17">
        <f t="shared" si="0"/>
        <v>45757</v>
      </c>
      <c r="B49" s="12">
        <v>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25">
      <c r="A50" s="17">
        <f t="shared" si="0"/>
        <v>45758</v>
      </c>
      <c r="B50" s="12">
        <v>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25">
      <c r="A51" s="17">
        <f t="shared" si="0"/>
        <v>45759</v>
      </c>
      <c r="B51" s="12">
        <v>0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x14ac:dyDescent="0.25">
      <c r="A52" s="17">
        <f t="shared" si="0"/>
        <v>45760</v>
      </c>
      <c r="B52" s="12">
        <v>0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x14ac:dyDescent="0.25">
      <c r="A53" s="17">
        <f t="shared" si="0"/>
        <v>45761</v>
      </c>
      <c r="B53" s="12">
        <v>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x14ac:dyDescent="0.25">
      <c r="A54" s="17">
        <f t="shared" si="0"/>
        <v>45762</v>
      </c>
      <c r="B54" s="12">
        <v>0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x14ac:dyDescent="0.25">
      <c r="A55" s="17">
        <f t="shared" si="0"/>
        <v>45763</v>
      </c>
      <c r="B55" s="12">
        <v>0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x14ac:dyDescent="0.25">
      <c r="A56" s="17">
        <f t="shared" si="0"/>
        <v>45764</v>
      </c>
      <c r="B56" s="12">
        <v>0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x14ac:dyDescent="0.25">
      <c r="A57" s="17">
        <f t="shared" si="0"/>
        <v>45765</v>
      </c>
      <c r="B57" s="12">
        <v>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x14ac:dyDescent="0.25">
      <c r="A58" s="17">
        <f t="shared" si="0"/>
        <v>45766</v>
      </c>
      <c r="B58" s="12">
        <v>0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x14ac:dyDescent="0.25">
      <c r="A59" s="17">
        <f t="shared" si="0"/>
        <v>45767</v>
      </c>
      <c r="B59" s="12">
        <v>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x14ac:dyDescent="0.25">
      <c r="A60" s="17">
        <f t="shared" si="0"/>
        <v>45768</v>
      </c>
      <c r="B60" s="12">
        <v>0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x14ac:dyDescent="0.25">
      <c r="A61" s="17">
        <f t="shared" si="0"/>
        <v>45769</v>
      </c>
      <c r="B61" s="12">
        <v>0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x14ac:dyDescent="0.25">
      <c r="A62" s="17">
        <f t="shared" si="0"/>
        <v>45770</v>
      </c>
      <c r="B62" s="12">
        <v>0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x14ac:dyDescent="0.25">
      <c r="A63" s="17">
        <f t="shared" si="0"/>
        <v>45771</v>
      </c>
      <c r="B63" s="12">
        <v>0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x14ac:dyDescent="0.25">
      <c r="A64" s="17">
        <f t="shared" si="0"/>
        <v>45772</v>
      </c>
      <c r="B64" s="12">
        <v>0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x14ac:dyDescent="0.25">
      <c r="A65" s="17">
        <f t="shared" si="0"/>
        <v>45773</v>
      </c>
      <c r="B65" s="12">
        <v>0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x14ac:dyDescent="0.25">
      <c r="A66" s="17">
        <f t="shared" si="0"/>
        <v>45774</v>
      </c>
      <c r="B66" s="12">
        <v>0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x14ac:dyDescent="0.25">
      <c r="A67" s="17">
        <f t="shared" si="0"/>
        <v>45775</v>
      </c>
      <c r="B67" s="12">
        <v>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x14ac:dyDescent="0.25">
      <c r="A68" s="17">
        <f t="shared" si="0"/>
        <v>45776</v>
      </c>
      <c r="B68" s="12">
        <v>0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A69" s="17">
        <f t="shared" si="0"/>
        <v>45777</v>
      </c>
      <c r="B69" s="12">
        <v>0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x14ac:dyDescent="0.25">
      <c r="A70" s="17">
        <f t="shared" si="0"/>
        <v>45778</v>
      </c>
      <c r="B70" s="12">
        <v>0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x14ac:dyDescent="0.25">
      <c r="A71" s="17">
        <f t="shared" si="0"/>
        <v>45779</v>
      </c>
      <c r="B71" s="12">
        <v>0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x14ac:dyDescent="0.25">
      <c r="A72" s="17">
        <f t="shared" si="0"/>
        <v>45780</v>
      </c>
      <c r="B72" s="12">
        <v>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x14ac:dyDescent="0.25">
      <c r="A73" s="17">
        <f t="shared" si="0"/>
        <v>45781</v>
      </c>
      <c r="B73" s="12">
        <v>0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x14ac:dyDescent="0.25">
      <c r="A74" s="17">
        <f t="shared" si="0"/>
        <v>45782</v>
      </c>
      <c r="B74" s="12">
        <v>0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x14ac:dyDescent="0.25">
      <c r="A75" s="17">
        <f t="shared" ref="A75:A100" si="1">A74+1</f>
        <v>45783</v>
      </c>
      <c r="B75" s="12">
        <v>0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x14ac:dyDescent="0.25">
      <c r="A76" s="17">
        <f t="shared" si="1"/>
        <v>45784</v>
      </c>
      <c r="B76" s="12">
        <v>0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x14ac:dyDescent="0.25">
      <c r="A77" s="17">
        <f t="shared" si="1"/>
        <v>45785</v>
      </c>
      <c r="B77" s="12">
        <v>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x14ac:dyDescent="0.25">
      <c r="A78" s="17">
        <f t="shared" si="1"/>
        <v>45786</v>
      </c>
      <c r="B78" s="12">
        <v>0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x14ac:dyDescent="0.25">
      <c r="A79" s="17">
        <f t="shared" si="1"/>
        <v>45787</v>
      </c>
      <c r="B79" s="12">
        <v>0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x14ac:dyDescent="0.25">
      <c r="A80" s="17">
        <f t="shared" si="1"/>
        <v>45788</v>
      </c>
      <c r="B80" s="12">
        <v>0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x14ac:dyDescent="0.25">
      <c r="A81" s="17">
        <f t="shared" si="1"/>
        <v>45789</v>
      </c>
      <c r="B81" s="12">
        <v>0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x14ac:dyDescent="0.25">
      <c r="A82" s="17">
        <f t="shared" si="1"/>
        <v>45790</v>
      </c>
      <c r="B82" s="12">
        <v>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x14ac:dyDescent="0.25">
      <c r="A83" s="17">
        <f t="shared" si="1"/>
        <v>45791</v>
      </c>
      <c r="B83" s="12">
        <v>0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x14ac:dyDescent="0.25">
      <c r="A84" s="17">
        <f t="shared" si="1"/>
        <v>45792</v>
      </c>
      <c r="B84" s="12">
        <v>0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x14ac:dyDescent="0.25">
      <c r="A85" s="17">
        <f t="shared" si="1"/>
        <v>45793</v>
      </c>
      <c r="B85" s="12">
        <v>0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x14ac:dyDescent="0.25">
      <c r="A86" s="17">
        <f t="shared" si="1"/>
        <v>45794</v>
      </c>
      <c r="B86" s="12">
        <v>0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x14ac:dyDescent="0.25">
      <c r="A87" s="17">
        <f t="shared" si="1"/>
        <v>45795</v>
      </c>
      <c r="B87" s="12">
        <v>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1:15" x14ac:dyDescent="0.25">
      <c r="A88" s="17">
        <f t="shared" si="1"/>
        <v>45796</v>
      </c>
      <c r="B88" s="12">
        <v>0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x14ac:dyDescent="0.25">
      <c r="A89" s="17">
        <f t="shared" si="1"/>
        <v>45797</v>
      </c>
      <c r="B89" s="12">
        <v>0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5" x14ac:dyDescent="0.25">
      <c r="A90" s="17">
        <f t="shared" si="1"/>
        <v>45798</v>
      </c>
      <c r="B90" s="12">
        <v>0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x14ac:dyDescent="0.25">
      <c r="A91" s="17">
        <f t="shared" si="1"/>
        <v>45799</v>
      </c>
      <c r="B91" s="12">
        <v>0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x14ac:dyDescent="0.25">
      <c r="A92" s="17">
        <f t="shared" si="1"/>
        <v>45800</v>
      </c>
      <c r="B92" s="12">
        <v>0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1:15" x14ac:dyDescent="0.25">
      <c r="A93" s="17">
        <f t="shared" si="1"/>
        <v>45801</v>
      </c>
      <c r="B93" s="12">
        <v>0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x14ac:dyDescent="0.25">
      <c r="A94" s="17">
        <f t="shared" si="1"/>
        <v>45802</v>
      </c>
      <c r="B94" s="12">
        <v>0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x14ac:dyDescent="0.25">
      <c r="A95" s="17">
        <f t="shared" si="1"/>
        <v>45803</v>
      </c>
      <c r="B95" s="12">
        <v>0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1:15" x14ac:dyDescent="0.25">
      <c r="A96" s="17">
        <f t="shared" si="1"/>
        <v>45804</v>
      </c>
      <c r="B96" s="12">
        <v>0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1:15" x14ac:dyDescent="0.25">
      <c r="A97" s="17">
        <f t="shared" si="1"/>
        <v>45805</v>
      </c>
      <c r="B97" s="12">
        <v>0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x14ac:dyDescent="0.25">
      <c r="A98" s="17">
        <f t="shared" si="1"/>
        <v>45806</v>
      </c>
      <c r="B98" s="12">
        <v>0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5" x14ac:dyDescent="0.25">
      <c r="A99" s="17">
        <f t="shared" si="1"/>
        <v>45807</v>
      </c>
      <c r="B99" s="12">
        <v>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5" x14ac:dyDescent="0.25">
      <c r="A100" s="17">
        <f t="shared" si="1"/>
        <v>45808</v>
      </c>
      <c r="B100" s="12">
        <v>0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1:15" x14ac:dyDescent="0.25">
      <c r="A101" s="17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1:15" x14ac:dyDescent="0.25">
      <c r="A102" s="17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1:15" x14ac:dyDescent="0.25">
      <c r="A103" s="17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1:15" x14ac:dyDescent="0.25">
      <c r="A104" s="17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1:15" x14ac:dyDescent="0.25">
      <c r="A105" s="17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1:15" x14ac:dyDescent="0.25">
      <c r="A106" s="17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1:15" x14ac:dyDescent="0.25">
      <c r="A107" s="17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x14ac:dyDescent="0.25">
      <c r="A108" s="17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x14ac:dyDescent="0.25">
      <c r="A109" s="17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x14ac:dyDescent="0.25">
      <c r="A110" s="17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x14ac:dyDescent="0.25">
      <c r="A111" s="17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x14ac:dyDescent="0.25">
      <c r="A112" s="17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x14ac:dyDescent="0.25">
      <c r="A113" s="17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x14ac:dyDescent="0.25">
      <c r="A114" s="17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x14ac:dyDescent="0.25">
      <c r="A115" s="17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x14ac:dyDescent="0.25">
      <c r="A116" s="17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x14ac:dyDescent="0.25">
      <c r="A117" s="17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x14ac:dyDescent="0.25">
      <c r="A118" s="17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x14ac:dyDescent="0.25">
      <c r="A119" s="17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x14ac:dyDescent="0.25">
      <c r="A120" s="17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x14ac:dyDescent="0.25">
      <c r="A121" s="17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x14ac:dyDescent="0.25">
      <c r="A122" s="17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x14ac:dyDescent="0.25">
      <c r="A123" s="17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x14ac:dyDescent="0.25">
      <c r="A124" s="17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x14ac:dyDescent="0.25">
      <c r="A125" s="17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x14ac:dyDescent="0.25">
      <c r="A126" s="17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x14ac:dyDescent="0.25">
      <c r="A127" s="17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x14ac:dyDescent="0.25">
      <c r="A128" s="17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x14ac:dyDescent="0.25">
      <c r="A129" s="17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x14ac:dyDescent="0.25">
      <c r="A130" s="17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x14ac:dyDescent="0.25">
      <c r="A131" s="17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x14ac:dyDescent="0.25">
      <c r="A132" s="17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x14ac:dyDescent="0.25">
      <c r="A133" s="17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x14ac:dyDescent="0.25">
      <c r="A134" s="17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x14ac:dyDescent="0.25">
      <c r="A135" s="17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x14ac:dyDescent="0.25">
      <c r="A136" s="17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x14ac:dyDescent="0.25">
      <c r="A137" s="17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x14ac:dyDescent="0.25">
      <c r="A138" s="17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x14ac:dyDescent="0.25">
      <c r="A139" s="17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x14ac:dyDescent="0.25">
      <c r="A140" s="17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x14ac:dyDescent="0.25">
      <c r="A141" s="17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x14ac:dyDescent="0.25">
      <c r="A142" s="17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x14ac:dyDescent="0.25">
      <c r="A143" s="17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x14ac:dyDescent="0.25">
      <c r="A144" s="17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x14ac:dyDescent="0.25">
      <c r="A145" s="17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x14ac:dyDescent="0.25">
      <c r="A146" s="17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x14ac:dyDescent="0.25">
      <c r="A147" s="17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x14ac:dyDescent="0.25">
      <c r="A148" s="17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x14ac:dyDescent="0.25">
      <c r="A149" s="17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x14ac:dyDescent="0.25">
      <c r="A150" s="17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1:15" x14ac:dyDescent="0.25">
      <c r="A151" s="17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x14ac:dyDescent="0.25">
      <c r="A152" s="17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x14ac:dyDescent="0.25">
      <c r="A153" s="17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x14ac:dyDescent="0.25">
      <c r="A154" s="17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x14ac:dyDescent="0.25">
      <c r="A155" s="17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x14ac:dyDescent="0.25">
      <c r="A156" s="17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x14ac:dyDescent="0.25">
      <c r="A157" s="17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x14ac:dyDescent="0.25">
      <c r="A158" s="17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x14ac:dyDescent="0.25">
      <c r="A159" s="17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15" x14ac:dyDescent="0.25">
      <c r="A160" s="17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x14ac:dyDescent="0.25">
      <c r="A161" s="17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x14ac:dyDescent="0.25">
      <c r="A162" s="17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x14ac:dyDescent="0.25">
      <c r="A163" s="17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x14ac:dyDescent="0.25">
      <c r="A164" s="17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x14ac:dyDescent="0.25">
      <c r="A165" s="17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x14ac:dyDescent="0.25">
      <c r="A166" s="17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x14ac:dyDescent="0.25">
      <c r="A167" s="17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1:15" x14ac:dyDescent="0.25">
      <c r="A168" s="17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x14ac:dyDescent="0.25">
      <c r="A169" s="17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x14ac:dyDescent="0.25">
      <c r="A170" s="17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5" x14ac:dyDescent="0.25">
      <c r="A171" s="17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x14ac:dyDescent="0.25">
      <c r="A172" s="17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x14ac:dyDescent="0.25">
      <c r="A173" s="17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x14ac:dyDescent="0.25">
      <c r="A174" s="17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5" x14ac:dyDescent="0.25">
      <c r="A175" s="17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x14ac:dyDescent="0.25">
      <c r="A176" s="17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x14ac:dyDescent="0.25">
      <c r="A177" s="17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x14ac:dyDescent="0.25">
      <c r="A178" s="17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x14ac:dyDescent="0.25">
      <c r="A179" s="17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x14ac:dyDescent="0.25">
      <c r="A180" s="17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x14ac:dyDescent="0.25">
      <c r="A181" s="17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x14ac:dyDescent="0.25">
      <c r="A182" s="17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 x14ac:dyDescent="0.25">
      <c r="A183" s="17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x14ac:dyDescent="0.25">
      <c r="A184" s="17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x14ac:dyDescent="0.25">
      <c r="A185" s="17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x14ac:dyDescent="0.25">
      <c r="A186" s="17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x14ac:dyDescent="0.25">
      <c r="A187" s="17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x14ac:dyDescent="0.25">
      <c r="A188" s="17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x14ac:dyDescent="0.25">
      <c r="A189" s="17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x14ac:dyDescent="0.25">
      <c r="A190" s="17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1:15" x14ac:dyDescent="0.25">
      <c r="A191" s="17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x14ac:dyDescent="0.25">
      <c r="A192" s="17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x14ac:dyDescent="0.25">
      <c r="A193" s="17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1:15" x14ac:dyDescent="0.25">
      <c r="A194" s="17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x14ac:dyDescent="0.25">
      <c r="A195" s="17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 x14ac:dyDescent="0.25">
      <c r="A196" s="17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x14ac:dyDescent="0.25">
      <c r="A197" s="17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x14ac:dyDescent="0.25">
      <c r="A198" s="17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x14ac:dyDescent="0.25">
      <c r="A199" s="17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1:15" x14ac:dyDescent="0.25">
      <c r="A200" s="17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x14ac:dyDescent="0.25">
      <c r="A201" s="17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1:15" x14ac:dyDescent="0.25">
      <c r="A202" s="17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1:15" x14ac:dyDescent="0.25">
      <c r="A203" s="17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1:15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1:15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1:15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5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1:15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</row>
    <row r="221" spans="1:15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</row>
    <row r="225" spans="1:15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  <row r="226" spans="1:15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1:15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</row>
    <row r="228" spans="1:15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</row>
    <row r="241" spans="1:15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</row>
    <row r="246" spans="1:15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</row>
    <row r="247" spans="1:15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</row>
    <row r="248" spans="1:15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</row>
    <row r="250" spans="1:15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</row>
    <row r="253" spans="1:15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pans="1:15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5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</row>
    <row r="258" spans="1:15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5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</row>
    <row r="260" spans="1:15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</sheetData>
  <mergeCells count="2">
    <mergeCell ref="B3:C3"/>
    <mergeCell ref="B4:C4"/>
  </mergeCells>
  <pageMargins left="0.7" right="0.7" top="0.75" bottom="0.75" header="0.3" footer="0.3"/>
  <headerFooter>
    <oddFooter>&amp;C_x000D_&amp;1#&amp;"Calibri"&amp;10&amp;K000000 Klasa povjerljivosti / Confidentiality class: INTERNO /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3"/>
  <sheetViews>
    <sheetView workbookViewId="0"/>
  </sheetViews>
  <sheetFormatPr defaultRowHeight="14.5" x14ac:dyDescent="0.35"/>
  <cols>
    <col min="1" max="1" width="13" customWidth="1"/>
    <col min="5" max="5" width="18.81640625" customWidth="1"/>
  </cols>
  <sheetData>
    <row r="1" spans="1:5" x14ac:dyDescent="0.35">
      <c r="A1" s="5" t="s">
        <v>9</v>
      </c>
      <c r="D1" s="13" t="s">
        <v>46</v>
      </c>
      <c r="E1" s="13" t="s">
        <v>56</v>
      </c>
    </row>
    <row r="2" spans="1:5" x14ac:dyDescent="0.35">
      <c r="A2" s="6" t="s">
        <v>6</v>
      </c>
      <c r="D2" s="12">
        <v>1</v>
      </c>
      <c r="E2" s="10" t="s">
        <v>57</v>
      </c>
    </row>
    <row r="3" spans="1:5" x14ac:dyDescent="0.35">
      <c r="A3" s="6" t="s">
        <v>8</v>
      </c>
      <c r="D3" s="12">
        <v>2</v>
      </c>
      <c r="E3" s="10" t="s">
        <v>58</v>
      </c>
    </row>
    <row r="4" spans="1:5" x14ac:dyDescent="0.35">
      <c r="A4" s="6" t="s">
        <v>7</v>
      </c>
      <c r="D4" s="12">
        <v>3</v>
      </c>
      <c r="E4" s="10" t="s">
        <v>59</v>
      </c>
    </row>
    <row r="5" spans="1:5" x14ac:dyDescent="0.35">
      <c r="D5" s="12">
        <v>4</v>
      </c>
      <c r="E5" s="10" t="s">
        <v>60</v>
      </c>
    </row>
    <row r="6" spans="1:5" x14ac:dyDescent="0.35">
      <c r="D6" s="12">
        <v>5</v>
      </c>
      <c r="E6" s="10" t="s">
        <v>61</v>
      </c>
    </row>
    <row r="7" spans="1:5" x14ac:dyDescent="0.35">
      <c r="D7" s="12">
        <v>6</v>
      </c>
      <c r="E7" s="10" t="s">
        <v>62</v>
      </c>
    </row>
    <row r="8" spans="1:5" x14ac:dyDescent="0.35">
      <c r="D8" s="12">
        <v>7</v>
      </c>
      <c r="E8" s="10" t="s">
        <v>63</v>
      </c>
    </row>
    <row r="9" spans="1:5" x14ac:dyDescent="0.35">
      <c r="D9" s="12">
        <v>8</v>
      </c>
      <c r="E9" s="10" t="s">
        <v>64</v>
      </c>
    </row>
    <row r="10" spans="1:5" x14ac:dyDescent="0.35">
      <c r="D10" s="12">
        <v>9</v>
      </c>
      <c r="E10" s="10" t="s">
        <v>47</v>
      </c>
    </row>
    <row r="11" spans="1:5" x14ac:dyDescent="0.35">
      <c r="D11" s="12">
        <v>10</v>
      </c>
      <c r="E11" s="10" t="s">
        <v>48</v>
      </c>
    </row>
    <row r="12" spans="1:5" x14ac:dyDescent="0.35">
      <c r="D12" s="12">
        <v>11</v>
      </c>
      <c r="E12" s="10" t="s">
        <v>49</v>
      </c>
    </row>
    <row r="13" spans="1:5" x14ac:dyDescent="0.35">
      <c r="D13" s="12">
        <v>12</v>
      </c>
      <c r="E13" s="10" t="s">
        <v>50</v>
      </c>
    </row>
  </sheetData>
  <pageMargins left="0.7" right="0.7" top="0.75" bottom="0.75" header="0.3" footer="0.3"/>
  <headerFooter>
    <oddFooter>&amp;C_x000D_&amp;1#&amp;"Calibri"&amp;10&amp;K000000 Klasa povjerljivosti / Confidentiality class: INTERNO / INTERNAL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Uvod</vt:lpstr>
      <vt:lpstr>Ciljana razina usluge</vt:lpstr>
      <vt:lpstr>Sažetak izvještaja</vt:lpstr>
      <vt:lpstr>Izvjestaj1</vt:lpstr>
      <vt:lpstr>Izvjestaj_PSU1</vt:lpstr>
      <vt:lpstr>Izvjestaj_PSU2</vt:lpstr>
      <vt:lpstr>Podaci</vt:lpstr>
      <vt:lpstr>Podaci_Vrijeme_Prekida</vt:lpstr>
      <vt:lpstr>Val</vt:lpstr>
      <vt:lpstr>Broj_API_poziva</vt:lpstr>
      <vt:lpstr>Broj_gresaka</vt:lpstr>
      <vt:lpstr>Datum</vt:lpstr>
      <vt:lpstr>Datum_Vrijeme_Prekida</vt:lpstr>
      <vt:lpstr>Izracun</vt:lpstr>
      <vt:lpstr>Odziv</vt:lpstr>
      <vt:lpstr>Uvod!Print_Area</vt:lpstr>
      <vt:lpstr>Servis</vt:lpstr>
      <vt:lpstr>Verzija</vt:lpstr>
      <vt:lpstr>Vrijeme_Prekida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dpalaic</dc:creator>
  <cp:lastModifiedBy>Tea Mihaljević</cp:lastModifiedBy>
  <dcterms:created xsi:type="dcterms:W3CDTF">2019-05-14T14:13:47Z</dcterms:created>
  <dcterms:modified xsi:type="dcterms:W3CDTF">2025-06-09T10:39:28Z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bb13b3-d2c1-4719-a5eb-d2f829e5e9fa_Enabled">
    <vt:lpwstr>true</vt:lpwstr>
  </property>
  <property fmtid="{D5CDD505-2E9C-101B-9397-08002B2CF9AE}" pid="3" name="MSIP_Label_68bb13b3-d2c1-4719-a5eb-d2f829e5e9fa_SetDate">
    <vt:lpwstr>2023-06-12T14:08:11Z</vt:lpwstr>
  </property>
  <property fmtid="{D5CDD505-2E9C-101B-9397-08002B2CF9AE}" pid="4" name="MSIP_Label_68bb13b3-d2c1-4719-a5eb-d2f829e5e9fa_Method">
    <vt:lpwstr>Standard</vt:lpwstr>
  </property>
  <property fmtid="{D5CDD505-2E9C-101B-9397-08002B2CF9AE}" pid="5" name="MSIP_Label_68bb13b3-d2c1-4719-a5eb-d2f829e5e9fa_Name">
    <vt:lpwstr>Interno - Internal (ABC)</vt:lpwstr>
  </property>
  <property fmtid="{D5CDD505-2E9C-101B-9397-08002B2CF9AE}" pid="6" name="MSIP_Label_68bb13b3-d2c1-4719-a5eb-d2f829e5e9fa_SiteId">
    <vt:lpwstr>ea54e955-ce3f-4547-9304-1cd2b88557ab</vt:lpwstr>
  </property>
  <property fmtid="{D5CDD505-2E9C-101B-9397-08002B2CF9AE}" pid="7" name="MSIP_Label_68bb13b3-d2c1-4719-a5eb-d2f829e5e9fa_ActionId">
    <vt:lpwstr>8bbfdee6-e19a-4059-9b53-2ce09435da92</vt:lpwstr>
  </property>
  <property fmtid="{D5CDD505-2E9C-101B-9397-08002B2CF9AE}" pid="8" name="MSIP_Label_68bb13b3-d2c1-4719-a5eb-d2f829e5e9fa_ContentBits">
    <vt:lpwstr>2</vt:lpwstr>
  </property>
</Properties>
</file>